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'Лист1'!$A$1:$F$137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'Лист1'!$A$1:$H$137</definedName>
  </definedNames>
  <calcPr fullCalcOnLoad="1"/>
</workbook>
</file>

<file path=xl/sharedStrings.xml><?xml version="1.0" encoding="utf-8"?>
<sst xmlns="http://schemas.openxmlformats.org/spreadsheetml/2006/main" count="561" uniqueCount="212">
  <si>
    <t>муниципального образования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</si>
  <si>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</si>
  <si>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</si>
  <si>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</si>
  <si>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</si>
  <si>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</si>
  <si>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</si>
  <si>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</si>
  <si>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</si>
  <si>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</si>
  <si>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</si>
  <si>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</si>
  <si>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</si>
  <si>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</si>
  <si>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</si>
  <si>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</si>
  <si>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</si>
  <si>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</si>
  <si>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</si>
  <si>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работ, услуг в сфере информационно-коммуникационных технологий</t>
  </si>
  <si>
    <t>242</t>
  </si>
  <si>
    <t>852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</si>
  <si>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</si>
  <si>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</si>
  <si>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</si>
  <si>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</si>
  <si>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Уплата прочих налогов, сборов и иных обязательных платежей</t>
  </si>
  <si>
    <t>Национальная оборона</t>
  </si>
  <si>
    <t>02</t>
  </si>
  <si>
    <t>Мобилизационная и вневойсковая подготовка</t>
  </si>
  <si>
    <t>Дорожное хозяйство (дорожные фонды)</t>
  </si>
  <si>
    <t>09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</si>
  <si>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</si>
  <si>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Национальная экономика</t>
  </si>
  <si>
    <t>05</t>
  </si>
  <si>
    <t>Итого по бюджету</t>
  </si>
  <si>
    <t>Учреждения по обеспечению хозяйственного обслуживания</t>
  </si>
  <si>
    <t>093 00 00</t>
  </si>
  <si>
    <t>Обеспечение деятельности муниципальных казённых учреждений</t>
  </si>
  <si>
    <t>093 99 00</t>
  </si>
  <si>
    <t>111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</si>
  <si>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</si>
  <si>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</si>
  <si>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</si>
  <si>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</si>
  <si>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</si>
  <si>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безопасность и правоохранительная деятельность</t>
  </si>
  <si>
    <t>10</t>
  </si>
  <si>
    <t>321</t>
  </si>
  <si>
    <t>Культура, кинематография</t>
  </si>
  <si>
    <t>08</t>
  </si>
  <si>
    <t>Культура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</si>
  <si>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</si>
  <si>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</si>
  <si>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</si>
  <si>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</si>
  <si>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</si>
  <si>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</si>
  <si>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</si>
  <si>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</si>
  <si>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</si>
  <si>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</si>
  <si>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</si>
  <si>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</si>
  <si>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</si>
  <si>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</si>
  <si>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</si>
  <si>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</si>
  <si>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</si>
  <si>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</si>
  <si>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</si>
  <si>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</si>
  <si>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</si>
  <si>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</si>
  <si>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</si>
  <si>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</si>
  <si>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</si>
  <si>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</si>
  <si>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</si>
  <si>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</si>
  <si>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</si>
  <si>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</si>
  <si>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</si>
  <si>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</si>
  <si>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</si>
  <si>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</si>
  <si>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</si>
  <si>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</si>
  <si>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</si>
  <si>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</si>
  <si>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</si>
  <si>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1102</t>
  </si>
  <si>
    <t>540</t>
  </si>
  <si>
    <t>Иные межбюджетные трансферты</t>
  </si>
  <si>
    <t>0502</t>
  </si>
  <si>
    <t>0501</t>
  </si>
  <si>
    <t>0503</t>
  </si>
  <si>
    <t>1002</t>
  </si>
  <si>
    <t>1006</t>
  </si>
  <si>
    <t>Выплата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</si>
  <si>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Благоустройство</t>
  </si>
  <si>
    <t>0408</t>
  </si>
  <si>
    <t>Прочие мероприятия по благоустройству городских округов и поселений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</si>
  <si>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</si>
  <si>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</si>
  <si>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</si>
  <si>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</si>
  <si>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</si>
  <si>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1200</t>
  </si>
  <si>
    <t>1202</t>
  </si>
  <si>
    <t>Уточненная сумма</t>
  </si>
  <si>
    <t>Исполнено</t>
  </si>
  <si>
    <t>% исполнения</t>
  </si>
  <si>
    <t>00</t>
  </si>
  <si>
    <t>2985118</t>
  </si>
  <si>
    <t>797 00 00</t>
  </si>
  <si>
    <t>Иные межбюджетные трансферты бюджетам муниципальных районов из бюджетов сельских поселений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</si>
  <si>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</si>
  <si>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Прочая закупка товаров, работ и услуг для обеспечения государственных (муниципальных) нужд</t>
  </si>
  <si>
    <t>Учреждения в сфере гражданской защиты и пожарной</t>
  </si>
  <si>
    <t>Обеспечение пожарной безопасности</t>
  </si>
  <si>
    <t>Капитальный ремонт автомобильных дорог общего пользования</t>
  </si>
  <si>
    <t>Уличное освещение</t>
  </si>
  <si>
    <t>Озеленение</t>
  </si>
  <si>
    <t>Пособия, компенсации  и иные социальные выплаты гражданам, кроме публичных нормативных обязательств</t>
  </si>
  <si>
    <t>Уплата  прочих налогов, сборов и иных обязательных платежей</t>
  </si>
  <si>
    <t>Прочая закупка товаров, работ и услуг для обеспечения государственных  (муниципальных) нужд</t>
  </si>
  <si>
    <t>851</t>
  </si>
  <si>
    <t>Уплата налога на имущество организаций и земельного налога</t>
  </si>
  <si>
    <t>Социальная политика</t>
  </si>
  <si>
    <t>Пенсионное обеспечение</t>
  </si>
  <si>
    <t>Иные пенсии, социальные доплаты к пенсиям</t>
  </si>
  <si>
    <t>312</t>
  </si>
  <si>
    <t>Фонд оплаты труда государственных (муниципальных) органов и взносы по обязательному социальному страхованию</t>
  </si>
  <si>
    <t xml:space="preserve">03 </t>
  </si>
  <si>
    <t>Организация и содержание мест захоронения</t>
  </si>
  <si>
    <t>Иные межбюджетные трансферты бюджетам муниципальных районов из бюджетов городских поселений</t>
  </si>
  <si>
    <t>Приложение № 3</t>
  </si>
  <si>
    <t xml:space="preserve">Расходы бюджета муниципального образования Кузоватовское городское поселение </t>
  </si>
  <si>
    <t>к постановлению администрации</t>
  </si>
  <si>
    <t>"Кузоватовский район"</t>
  </si>
  <si>
    <t>образования Кузоватовское городское поселение</t>
  </si>
  <si>
    <t>(тыс.рублей)</t>
  </si>
  <si>
    <t>Мероприятия в рамках непрограммных направлений деятельности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</si>
  <si>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</si>
  <si>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</si>
  <si>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 xml:space="preserve">10 </t>
  </si>
  <si>
    <t>Муниципальные программы муниципального образования "Кузоватовский район"</t>
  </si>
  <si>
    <t>Муниципальная программа "Комплексное развитие систем коммунальной инфраструктуры муниципального образования "Кузоватовское городское поселение на 2011-2020 годы"</t>
  </si>
  <si>
    <t>Доплаты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</si>
  <si>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</si>
  <si>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</si>
  <si>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</si>
  <si>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11</t>
  </si>
  <si>
    <t>Жилищное хозяйство</t>
  </si>
  <si>
    <t>1100010220</t>
  </si>
  <si>
    <t>1100000000</t>
  </si>
  <si>
    <t>1100071020</t>
  </si>
  <si>
    <t>129</t>
  </si>
  <si>
    <t>Взносы по обязательному страхованию на выплаты денежного содержания и иные выплаты работникам государственных(муниципальных) органов</t>
  </si>
  <si>
    <t>1100051180</t>
  </si>
  <si>
    <t>1100010130</t>
  </si>
  <si>
    <t>7300000000</t>
  </si>
  <si>
    <t>7300080010</t>
  </si>
  <si>
    <t>7300080030</t>
  </si>
  <si>
    <t>Содержание автомобильных дорог общего пользования</t>
  </si>
  <si>
    <t>1100010100</t>
  </si>
  <si>
    <t>1100010101</t>
  </si>
  <si>
    <t>Ремонт многоквартирных домов</t>
  </si>
  <si>
    <t>Муниципальная программа "Проведение капитального ремонта многоквартирных домов на территории муниципального образования Кузоватовское городское поселение в 2016 году"</t>
  </si>
  <si>
    <t>8100000000</t>
  </si>
  <si>
    <t>9600000000</t>
  </si>
  <si>
    <t>9600081010</t>
  </si>
  <si>
    <t>Муниципальная программы "Развитие благоустройства территорий населённых пунктов муниципального образования Кузоватовское городское поселение на 2016-2020 годы"</t>
  </si>
  <si>
    <t>9600081030</t>
  </si>
  <si>
    <t>9600081040</t>
  </si>
  <si>
    <t>9600081050</t>
  </si>
  <si>
    <t>8400000000</t>
  </si>
  <si>
    <t>1100010221</t>
  </si>
  <si>
    <t>1100010223</t>
  </si>
  <si>
    <t>1100010224</t>
  </si>
  <si>
    <t>1100010225</t>
  </si>
  <si>
    <t>1100010226</t>
  </si>
  <si>
    <t>1100010227</t>
  </si>
  <si>
    <t>1100010228</t>
  </si>
  <si>
    <t>1100010229</t>
  </si>
  <si>
    <t>1100010230</t>
  </si>
  <si>
    <t>Иные межбюджетные трансферты на исполнение переданных полномочий в соответствии с заключенными соглашениями</t>
  </si>
  <si>
    <t>1100010180</t>
  </si>
  <si>
    <t>1100010181</t>
  </si>
  <si>
    <t>1100010190</t>
  </si>
  <si>
    <t>Фонд оплаты труда государственных (муниципальных) органов</t>
  </si>
  <si>
    <t>Взносы по обязательному страхованию на выплаты  денежного содержания и иные выплаты работникам государственных (муниципальных) органов</t>
  </si>
  <si>
    <t>Субсидии на реализацию проектов развития муниципальных образований Ульяновской области, подготовленных на основе местных инициатив граждан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</si>
  <si>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</si>
  <si>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1100070420</t>
  </si>
  <si>
    <t>11000S0420</t>
  </si>
  <si>
    <t>1100010360</t>
  </si>
  <si>
    <t>Обеспечение технихнической возможности ведения похозяйственной книги в электронной форме</t>
  </si>
  <si>
    <t>1100010370</t>
  </si>
  <si>
    <t>611</t>
  </si>
  <si>
    <t>Учреждения, обеспечивающие благоустройство и обслуживание населения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</si>
  <si>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</si>
  <si>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1100071030</t>
  </si>
  <si>
    <t>7300080040</t>
  </si>
  <si>
    <t>Строительство и ремонт тротуаров</t>
  </si>
  <si>
    <t>73000S0604</t>
  </si>
  <si>
    <t xml:space="preserve">   Субсидии, предоставляемые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населенных объектов населенных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</si>
  <si>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814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</si>
  <si>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</si>
  <si>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Кузоватовского района Ульяновской области за 9 месяцев 2017 года по ведомственной структуре муниципального </t>
  </si>
  <si>
    <t>от     23.10.2017                                      № 414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</si>
</sst>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4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vertical="top"/>
    </xf>
    <xf numFmtId="165" fontId="30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top"/>
    </xf>
    <xf numFmtId="0" fontId="39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Fill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right"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50.28125" style="0" customWidth="1"/>
    <col min="2" max="3" width="6.00390625" style="0" customWidth="1"/>
    <col min="4" max="4" width="12.7109375" style="0" customWidth="1"/>
    <col min="5" max="5" width="7.421875" style="0" customWidth="1"/>
    <col min="6" max="6" width="14.00390625" style="23" customWidth="1"/>
    <col min="7" max="7" width="13.28125" style="23" customWidth="1"/>
    <col min="8" max="8" width="13.7109375" style="23" customWidth="1"/>
    <col min="9" max="9" width="14.140625" style="0" customWidth="1"/>
    <col min="10" max="10" width="10.421875" style="0" bestFit="1" customWidth="1"/>
  </cols>
  <sheetData>
    <row r="1" spans="1:8" ht="15">
      <c r="A1" s="1"/>
      <c r="B1" s="1"/>
      <c r="C1" s="1"/>
      <c r="D1" s="42" t="s">
        <v>137</v>
      </c>
      <c r="E1" s="43"/>
      <c r="F1" s="43"/>
      <c r="G1" s="43"/>
      <c r="H1" s="43"/>
    </row>
    <row r="2" spans="1:9" ht="15.75">
      <c r="A2" s="1"/>
      <c r="B2" s="1"/>
      <c r="C2" s="1"/>
      <c r="D2" s="44" t="s">
        <v>139</v>
      </c>
      <c r="E2" s="36"/>
      <c r="F2" s="36"/>
      <c r="G2" s="36"/>
      <c r="H2" s="36"/>
      <c r="I2" s="3"/>
    </row>
    <row r="3" spans="1:9" ht="15.75">
      <c r="A3" s="1"/>
      <c r="B3" s="1"/>
      <c r="C3" s="1"/>
      <c r="D3" s="45" t="s">
        <v>0</v>
      </c>
      <c r="E3" s="43"/>
      <c r="F3" s="43"/>
      <c r="G3" s="43"/>
      <c r="H3" s="43"/>
      <c r="I3" s="3"/>
    </row>
    <row r="4" spans="1:9" ht="15.75">
      <c r="A4" s="1"/>
      <c r="B4" s="1"/>
      <c r="C4" s="1"/>
      <c r="D4" s="45" t="s">
        <v>140</v>
      </c>
      <c r="E4" s="43"/>
      <c r="F4" s="43"/>
      <c r="G4" s="43"/>
      <c r="H4" s="43"/>
      <c r="I4" s="3"/>
    </row>
    <row r="5" spans="1:9" ht="15.75">
      <c r="A5" s="1"/>
      <c r="B5" s="1"/>
      <c r="C5" s="1"/>
      <c r="D5" s="45" t="s">
        <v>211</v>
      </c>
      <c r="E5" s="43"/>
      <c r="F5" s="43"/>
      <c r="G5" s="43"/>
      <c r="H5" s="43"/>
      <c r="I5" s="3"/>
    </row>
    <row r="6" spans="1:5" ht="15.75">
      <c r="A6" s="1"/>
      <c r="B6" s="1"/>
      <c r="C6" s="1"/>
      <c r="D6" s="3"/>
      <c r="E6" s="1"/>
    </row>
    <row r="7" spans="1:8" ht="15.75">
      <c r="A7" s="35" t="s">
        <v>138</v>
      </c>
      <c r="B7" s="35"/>
      <c r="C7" s="35"/>
      <c r="D7" s="35"/>
      <c r="E7" s="35"/>
      <c r="F7" s="35"/>
      <c r="G7" s="35"/>
      <c r="H7" s="36"/>
    </row>
    <row r="8" spans="1:8" ht="15.75">
      <c r="A8" s="35" t="s">
        <v>210</v>
      </c>
      <c r="B8" s="35"/>
      <c r="C8" s="35"/>
      <c r="D8" s="35"/>
      <c r="E8" s="35"/>
      <c r="F8" s="35"/>
      <c r="G8" s="35"/>
      <c r="H8" s="36"/>
    </row>
    <row r="9" spans="1:8" s="1" customFormat="1" ht="15.75">
      <c r="A9" s="35" t="s">
        <v>141</v>
      </c>
      <c r="B9" s="36"/>
      <c r="C9" s="36"/>
      <c r="D9" s="36"/>
      <c r="E9" s="36"/>
      <c r="F9" s="36"/>
      <c r="G9" s="36"/>
      <c r="H9" s="36"/>
    </row>
    <row r="10" spans="1:8" ht="13.5" customHeight="1">
      <c r="A10" s="40" t="s">
        <v>142</v>
      </c>
      <c r="B10" s="41"/>
      <c r="C10" s="41"/>
      <c r="D10" s="41"/>
      <c r="E10" s="41"/>
      <c r="F10" s="41"/>
      <c r="G10" s="41"/>
      <c r="H10" s="41"/>
    </row>
    <row r="11" spans="1:8" ht="38.25" customHeight="1">
      <c r="A11" s="4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4" t="s">
        <v>110</v>
      </c>
      <c r="G11" s="25" t="s">
        <v>111</v>
      </c>
      <c r="H11" s="24" t="s">
        <v>112</v>
      </c>
    </row>
    <row r="12" spans="1:8" s="13" customFormat="1" ht="15.75">
      <c r="A12" s="7" t="s">
        <v>6</v>
      </c>
      <c r="B12" s="5" t="s">
        <v>7</v>
      </c>
      <c r="C12" s="5" t="s">
        <v>113</v>
      </c>
      <c r="D12" s="5"/>
      <c r="E12" s="5"/>
      <c r="F12" s="26">
        <f>F13+F18+F22+F26</f>
        <v>3085.3</v>
      </c>
      <c r="G12" s="26">
        <f>G13+G18+G22+G26</f>
        <v>1722.1</v>
      </c>
      <c r="H12" s="27">
        <f>G12/F12*100</f>
        <v>55.816290150066436</v>
      </c>
    </row>
    <row r="13" spans="1:8" ht="63">
      <c r="A13" s="8" t="s">
        <v>8</v>
      </c>
      <c r="B13" s="2" t="s">
        <v>7</v>
      </c>
      <c r="C13" s="2" t="s">
        <v>9</v>
      </c>
      <c r="D13" s="2"/>
      <c r="E13" s="2"/>
      <c r="F13" s="28">
        <f>F14</f>
        <v>10</v>
      </c>
      <c r="G13" s="28">
        <f>G14</f>
        <v>0</v>
      </c>
      <c r="H13" s="27">
        <f aca="true" t="shared" si="0" ref="H13:H37">G13/F13*100</f>
        <v>0</v>
      </c>
    </row>
    <row r="14" spans="1:8" ht="47.25">
      <c r="A14" s="16" t="s">
        <v>187</v>
      </c>
      <c r="B14" s="2" t="s">
        <v>7</v>
      </c>
      <c r="C14" s="2" t="s">
        <v>9</v>
      </c>
      <c r="D14" s="2" t="s">
        <v>155</v>
      </c>
      <c r="E14" s="2"/>
      <c r="F14" s="28">
        <f>F15</f>
        <v>10</v>
      </c>
      <c r="G14" s="28">
        <f>G15</f>
        <v>0</v>
      </c>
      <c r="H14" s="27">
        <f t="shared" si="0"/>
        <v>0</v>
      </c>
    </row>
    <row r="15" spans="1:8" ht="15.75">
      <c r="A15" s="16" t="s">
        <v>93</v>
      </c>
      <c r="B15" s="2" t="s">
        <v>7</v>
      </c>
      <c r="C15" s="2" t="s">
        <v>9</v>
      </c>
      <c r="D15" s="2" t="s">
        <v>155</v>
      </c>
      <c r="E15" s="2" t="s">
        <v>92</v>
      </c>
      <c r="F15" s="28">
        <v>10</v>
      </c>
      <c r="G15" s="29"/>
      <c r="H15" s="27">
        <f t="shared" si="0"/>
        <v>0</v>
      </c>
    </row>
    <row r="16" spans="1:8" ht="31.5" customHeight="1" hidden="1">
      <c r="A16" s="8" t="s">
        <v>13</v>
      </c>
      <c r="B16" s="2" t="s">
        <v>7</v>
      </c>
      <c r="C16" s="2" t="s">
        <v>9</v>
      </c>
      <c r="D16" s="2" t="s">
        <v>10</v>
      </c>
      <c r="E16" s="2" t="s">
        <v>14</v>
      </c>
      <c r="F16" s="29"/>
      <c r="G16" s="29"/>
      <c r="H16" s="27" t="e">
        <f t="shared" si="0"/>
        <v>#DIV/0!</v>
      </c>
    </row>
    <row r="17" spans="1:8" ht="32.25" customHeight="1" hidden="1">
      <c r="A17" s="8" t="s">
        <v>15</v>
      </c>
      <c r="B17" s="6" t="s">
        <v>7</v>
      </c>
      <c r="C17" s="6" t="s">
        <v>9</v>
      </c>
      <c r="D17" s="6" t="s">
        <v>10</v>
      </c>
      <c r="E17" s="6" t="s">
        <v>16</v>
      </c>
      <c r="F17" s="30"/>
      <c r="G17" s="30"/>
      <c r="H17" s="27" t="e">
        <f t="shared" si="0"/>
        <v>#DIV/0!</v>
      </c>
    </row>
    <row r="18" spans="1:8" ht="63">
      <c r="A18" s="8" t="s">
        <v>17</v>
      </c>
      <c r="B18" s="2" t="s">
        <v>7</v>
      </c>
      <c r="C18" s="2" t="s">
        <v>18</v>
      </c>
      <c r="D18" s="2"/>
      <c r="E18" s="2"/>
      <c r="F18" s="28">
        <f>F19</f>
        <v>579.2</v>
      </c>
      <c r="G18" s="28">
        <f>G19</f>
        <v>579.2</v>
      </c>
      <c r="H18" s="27">
        <f t="shared" si="0"/>
        <v>100</v>
      </c>
    </row>
    <row r="19" spans="1:8" s="1" customFormat="1" ht="48" customHeight="1">
      <c r="A19" s="16" t="s">
        <v>187</v>
      </c>
      <c r="B19" s="2" t="s">
        <v>7</v>
      </c>
      <c r="C19" s="2" t="s">
        <v>18</v>
      </c>
      <c r="D19" s="2" t="s">
        <v>155</v>
      </c>
      <c r="E19" s="2"/>
      <c r="F19" s="28">
        <f>F21</f>
        <v>579.2</v>
      </c>
      <c r="G19" s="28">
        <f>G21</f>
        <v>579.2</v>
      </c>
      <c r="H19" s="27">
        <f t="shared" si="0"/>
        <v>100</v>
      </c>
    </row>
    <row r="20" spans="1:8" s="1" customFormat="1" ht="50.25" customHeight="1" hidden="1">
      <c r="A20" s="16" t="s">
        <v>116</v>
      </c>
      <c r="B20" s="2" t="s">
        <v>7</v>
      </c>
      <c r="C20" s="2" t="s">
        <v>18</v>
      </c>
      <c r="D20" s="2" t="s">
        <v>115</v>
      </c>
      <c r="E20" s="2"/>
      <c r="F20" s="28"/>
      <c r="G20" s="28"/>
      <c r="H20" s="27" t="e">
        <f t="shared" si="0"/>
        <v>#DIV/0!</v>
      </c>
    </row>
    <row r="21" spans="1:8" s="1" customFormat="1" ht="16.5" customHeight="1">
      <c r="A21" s="16" t="s">
        <v>93</v>
      </c>
      <c r="B21" s="2" t="s">
        <v>7</v>
      </c>
      <c r="C21" s="2" t="s">
        <v>18</v>
      </c>
      <c r="D21" s="2" t="s">
        <v>155</v>
      </c>
      <c r="E21" s="2" t="s">
        <v>92</v>
      </c>
      <c r="F21" s="28">
        <v>579.2</v>
      </c>
      <c r="G21" s="28">
        <v>579.2</v>
      </c>
      <c r="H21" s="27">
        <f t="shared" si="0"/>
        <v>100</v>
      </c>
    </row>
    <row r="22" spans="1:8" s="1" customFormat="1" ht="47.25" customHeight="1">
      <c r="A22" s="8" t="s">
        <v>24</v>
      </c>
      <c r="B22" s="2" t="s">
        <v>7</v>
      </c>
      <c r="C22" s="2" t="s">
        <v>25</v>
      </c>
      <c r="D22" s="2"/>
      <c r="E22" s="2"/>
      <c r="F22" s="28">
        <f aca="true" t="shared" si="1" ref="F22:G24">F23</f>
        <v>40</v>
      </c>
      <c r="G22" s="29">
        <f t="shared" si="1"/>
        <v>0</v>
      </c>
      <c r="H22" s="27">
        <f t="shared" si="0"/>
        <v>0</v>
      </c>
    </row>
    <row r="23" spans="1:8" s="1" customFormat="1" ht="47.25">
      <c r="A23" s="16" t="s">
        <v>116</v>
      </c>
      <c r="B23" s="2" t="s">
        <v>7</v>
      </c>
      <c r="C23" s="2" t="s">
        <v>25</v>
      </c>
      <c r="D23" s="2" t="s">
        <v>156</v>
      </c>
      <c r="E23" s="2"/>
      <c r="F23" s="28">
        <f t="shared" si="1"/>
        <v>40</v>
      </c>
      <c r="G23" s="28">
        <f t="shared" si="1"/>
        <v>0</v>
      </c>
      <c r="H23" s="27">
        <f t="shared" si="0"/>
        <v>0</v>
      </c>
    </row>
    <row r="24" spans="1:8" s="1" customFormat="1" ht="45.75" customHeight="1">
      <c r="A24" s="16" t="s">
        <v>187</v>
      </c>
      <c r="B24" s="2" t="s">
        <v>7</v>
      </c>
      <c r="C24" s="2" t="s">
        <v>25</v>
      </c>
      <c r="D24" s="2" t="s">
        <v>155</v>
      </c>
      <c r="E24" s="2"/>
      <c r="F24" s="28">
        <f t="shared" si="1"/>
        <v>40</v>
      </c>
      <c r="G24" s="28">
        <f t="shared" si="1"/>
        <v>0</v>
      </c>
      <c r="H24" s="27">
        <f t="shared" si="0"/>
        <v>0</v>
      </c>
    </row>
    <row r="25" spans="1:8" s="1" customFormat="1" ht="15.75">
      <c r="A25" s="16" t="s">
        <v>93</v>
      </c>
      <c r="B25" s="2" t="s">
        <v>7</v>
      </c>
      <c r="C25" s="2" t="s">
        <v>25</v>
      </c>
      <c r="D25" s="2" t="s">
        <v>155</v>
      </c>
      <c r="E25" s="2" t="s">
        <v>92</v>
      </c>
      <c r="F25" s="28">
        <v>40</v>
      </c>
      <c r="G25" s="29">
        <v>0</v>
      </c>
      <c r="H25" s="27">
        <f t="shared" si="0"/>
        <v>0</v>
      </c>
    </row>
    <row r="26" spans="1:8" ht="15.75">
      <c r="A26" s="8" t="s">
        <v>22</v>
      </c>
      <c r="B26" s="2" t="s">
        <v>7</v>
      </c>
      <c r="C26" s="2" t="s">
        <v>23</v>
      </c>
      <c r="D26" s="2"/>
      <c r="E26" s="2"/>
      <c r="F26" s="28">
        <f>F27+F38+F36+F41</f>
        <v>2456.1</v>
      </c>
      <c r="G26" s="28">
        <f>G27+G38+G36+G41</f>
        <v>1142.8999999999999</v>
      </c>
      <c r="H26" s="27">
        <f t="shared" si="0"/>
        <v>46.53312161556939</v>
      </c>
    </row>
    <row r="27" spans="1:8" s="1" customFormat="1" ht="51.75" customHeight="1">
      <c r="A27" s="8" t="s">
        <v>198</v>
      </c>
      <c r="B27" s="2" t="s">
        <v>7</v>
      </c>
      <c r="C27" s="2" t="s">
        <v>23</v>
      </c>
      <c r="D27" s="2" t="s">
        <v>197</v>
      </c>
      <c r="E27" s="2"/>
      <c r="F27" s="28">
        <f>F28</f>
        <v>9.4</v>
      </c>
      <c r="G27" s="28">
        <f>G28</f>
        <v>9.3</v>
      </c>
      <c r="H27" s="27">
        <f t="shared" si="0"/>
        <v>98.93617021276596</v>
      </c>
    </row>
    <row r="28" spans="1:8" s="1" customFormat="1" ht="47.25" customHeight="1">
      <c r="A28" s="8" t="s">
        <v>19</v>
      </c>
      <c r="B28" s="2" t="s">
        <v>7</v>
      </c>
      <c r="C28" s="2" t="s">
        <v>23</v>
      </c>
      <c r="D28" s="2" t="s">
        <v>197</v>
      </c>
      <c r="E28" s="2" t="s">
        <v>20</v>
      </c>
      <c r="F28" s="28">
        <v>9.4</v>
      </c>
      <c r="G28" s="28">
        <v>9.3</v>
      </c>
      <c r="H28" s="27">
        <f t="shared" si="0"/>
        <v>98.93617021276596</v>
      </c>
    </row>
    <row r="29" spans="1:8" s="1" customFormat="1" ht="31.5" hidden="1">
      <c r="A29" s="8" t="s">
        <v>36</v>
      </c>
      <c r="B29" s="2" t="s">
        <v>7</v>
      </c>
      <c r="C29" s="2" t="s">
        <v>23</v>
      </c>
      <c r="D29" s="2" t="s">
        <v>37</v>
      </c>
      <c r="E29" s="2"/>
      <c r="F29" s="28">
        <f>F30</f>
        <v>0</v>
      </c>
      <c r="G29" s="28">
        <f>G30</f>
        <v>0</v>
      </c>
      <c r="H29" s="27" t="e">
        <f t="shared" si="0"/>
        <v>#DIV/0!</v>
      </c>
    </row>
    <row r="30" spans="1:8" s="1" customFormat="1" ht="31.5" hidden="1">
      <c r="A30" s="8" t="s">
        <v>38</v>
      </c>
      <c r="B30" s="2" t="s">
        <v>7</v>
      </c>
      <c r="C30" s="2" t="s">
        <v>23</v>
      </c>
      <c r="D30" s="2" t="s">
        <v>39</v>
      </c>
      <c r="E30" s="2"/>
      <c r="F30" s="28">
        <f>SUM(F31:F35)</f>
        <v>0</v>
      </c>
      <c r="G30" s="28">
        <f>SUM(G31:G35)</f>
        <v>0</v>
      </c>
      <c r="H30" s="27" t="e">
        <f t="shared" si="0"/>
        <v>#DIV/0!</v>
      </c>
    </row>
    <row r="31" spans="1:8" s="1" customFormat="1" ht="47.25" hidden="1">
      <c r="A31" s="8" t="s">
        <v>133</v>
      </c>
      <c r="B31" s="2" t="s">
        <v>7</v>
      </c>
      <c r="C31" s="2" t="s">
        <v>23</v>
      </c>
      <c r="D31" s="2" t="s">
        <v>39</v>
      </c>
      <c r="E31" s="2" t="s">
        <v>40</v>
      </c>
      <c r="F31" s="29"/>
      <c r="G31" s="28"/>
      <c r="H31" s="27" t="e">
        <f t="shared" si="0"/>
        <v>#DIV/0!</v>
      </c>
    </row>
    <row r="32" spans="1:8" s="1" customFormat="1" ht="31.5" hidden="1">
      <c r="A32" s="8" t="s">
        <v>19</v>
      </c>
      <c r="B32" s="2" t="s">
        <v>7</v>
      </c>
      <c r="C32" s="2" t="s">
        <v>23</v>
      </c>
      <c r="D32" s="2" t="s">
        <v>39</v>
      </c>
      <c r="E32" s="2" t="s">
        <v>20</v>
      </c>
      <c r="F32" s="29"/>
      <c r="G32" s="29"/>
      <c r="H32" s="27" t="e">
        <f t="shared" si="0"/>
        <v>#DIV/0!</v>
      </c>
    </row>
    <row r="33" spans="1:8" s="1" customFormat="1" ht="47.25" hidden="1">
      <c r="A33" s="8" t="s">
        <v>126</v>
      </c>
      <c r="B33" s="2" t="s">
        <v>7</v>
      </c>
      <c r="C33" s="2" t="s">
        <v>23</v>
      </c>
      <c r="D33" s="2" t="s">
        <v>39</v>
      </c>
      <c r="E33" s="2" t="s">
        <v>16</v>
      </c>
      <c r="F33" s="29"/>
      <c r="G33" s="29"/>
      <c r="H33" s="27" t="e">
        <f t="shared" si="0"/>
        <v>#DIV/0!</v>
      </c>
    </row>
    <row r="34" spans="1:8" s="1" customFormat="1" ht="31.5" hidden="1">
      <c r="A34" s="8" t="s">
        <v>128</v>
      </c>
      <c r="B34" s="2" t="s">
        <v>7</v>
      </c>
      <c r="C34" s="2" t="s">
        <v>23</v>
      </c>
      <c r="D34" s="2" t="s">
        <v>39</v>
      </c>
      <c r="E34" s="2" t="s">
        <v>127</v>
      </c>
      <c r="F34" s="28"/>
      <c r="G34" s="29"/>
      <c r="H34" s="27" t="e">
        <f t="shared" si="0"/>
        <v>#DIV/0!</v>
      </c>
    </row>
    <row r="35" spans="1:8" s="1" customFormat="1" ht="31.5" hidden="1">
      <c r="A35" s="8" t="s">
        <v>26</v>
      </c>
      <c r="B35" s="2" t="s">
        <v>7</v>
      </c>
      <c r="C35" s="2" t="s">
        <v>23</v>
      </c>
      <c r="D35" s="2" t="s">
        <v>39</v>
      </c>
      <c r="E35" s="2" t="s">
        <v>21</v>
      </c>
      <c r="F35" s="28"/>
      <c r="G35" s="28"/>
      <c r="H35" s="27" t="e">
        <f t="shared" si="0"/>
        <v>#DIV/0!</v>
      </c>
    </row>
    <row r="36" spans="1:8" s="1" customFormat="1" ht="31.5">
      <c r="A36" s="8" t="s">
        <v>201</v>
      </c>
      <c r="B36" s="2" t="s">
        <v>7</v>
      </c>
      <c r="C36" s="2" t="s">
        <v>23</v>
      </c>
      <c r="D36" s="2" t="s">
        <v>199</v>
      </c>
      <c r="E36" s="2"/>
      <c r="F36" s="28">
        <f>F37</f>
        <v>2437.3</v>
      </c>
      <c r="G36" s="28">
        <f>G37</f>
        <v>1133.6</v>
      </c>
      <c r="H36" s="27">
        <f t="shared" si="0"/>
        <v>46.510482911418364</v>
      </c>
    </row>
    <row r="37" spans="1:8" s="1" customFormat="1" ht="78.75">
      <c r="A37" s="8" t="s">
        <v>202</v>
      </c>
      <c r="B37" s="2" t="s">
        <v>7</v>
      </c>
      <c r="C37" s="2" t="s">
        <v>23</v>
      </c>
      <c r="D37" s="2" t="s">
        <v>199</v>
      </c>
      <c r="E37" s="2" t="s">
        <v>200</v>
      </c>
      <c r="F37" s="28">
        <v>2437.3</v>
      </c>
      <c r="G37" s="28">
        <v>1133.6</v>
      </c>
      <c r="H37" s="27">
        <f t="shared" si="0"/>
        <v>46.510482911418364</v>
      </c>
    </row>
    <row r="38" spans="1:8" s="1" customFormat="1" ht="129.75" customHeight="1">
      <c r="A38" s="19" t="s">
        <v>144</v>
      </c>
      <c r="B38" s="2" t="s">
        <v>7</v>
      </c>
      <c r="C38" s="2" t="s">
        <v>23</v>
      </c>
      <c r="D38" s="2" t="s">
        <v>157</v>
      </c>
      <c r="E38" s="2"/>
      <c r="F38" s="28">
        <f>F39+F40</f>
        <v>1.2</v>
      </c>
      <c r="G38" s="28">
        <f>G39+G40</f>
        <v>0</v>
      </c>
      <c r="H38" s="27">
        <f>G38/F38*100</f>
        <v>0</v>
      </c>
    </row>
    <row r="39" spans="1:8" s="1" customFormat="1" ht="47.25">
      <c r="A39" s="8" t="s">
        <v>133</v>
      </c>
      <c r="B39" s="2" t="s">
        <v>7</v>
      </c>
      <c r="C39" s="2" t="s">
        <v>23</v>
      </c>
      <c r="D39" s="2" t="s">
        <v>157</v>
      </c>
      <c r="E39" s="2" t="s">
        <v>12</v>
      </c>
      <c r="F39" s="28">
        <v>0.9</v>
      </c>
      <c r="G39" s="28">
        <v>0</v>
      </c>
      <c r="H39" s="27">
        <f>G39/F39*100</f>
        <v>0</v>
      </c>
    </row>
    <row r="40" spans="1:8" s="1" customFormat="1" ht="63">
      <c r="A40" s="8" t="s">
        <v>159</v>
      </c>
      <c r="B40" s="2" t="s">
        <v>7</v>
      </c>
      <c r="C40" s="2" t="s">
        <v>23</v>
      </c>
      <c r="D40" s="2" t="s">
        <v>157</v>
      </c>
      <c r="E40" s="2" t="s">
        <v>158</v>
      </c>
      <c r="F40" s="28">
        <v>0.3</v>
      </c>
      <c r="G40" s="28">
        <v>0</v>
      </c>
      <c r="H40" s="27">
        <f>G40/F40*100</f>
        <v>0</v>
      </c>
    </row>
    <row r="41" spans="1:8" s="1" customFormat="1" ht="63">
      <c r="A41" s="8" t="s">
        <v>145</v>
      </c>
      <c r="B41" s="2" t="s">
        <v>7</v>
      </c>
      <c r="C41" s="2" t="s">
        <v>23</v>
      </c>
      <c r="D41" s="2" t="s">
        <v>203</v>
      </c>
      <c r="E41" s="2"/>
      <c r="F41" s="28">
        <f>F42</f>
        <v>8.2</v>
      </c>
      <c r="G41" s="28">
        <f>G42</f>
        <v>0</v>
      </c>
      <c r="H41" s="27">
        <f>G41/F41*100</f>
        <v>0</v>
      </c>
    </row>
    <row r="42" spans="1:8" s="1" customFormat="1" ht="47.25">
      <c r="A42" s="16" t="s">
        <v>118</v>
      </c>
      <c r="B42" s="2" t="s">
        <v>7</v>
      </c>
      <c r="C42" s="2" t="s">
        <v>23</v>
      </c>
      <c r="D42" s="2" t="s">
        <v>203</v>
      </c>
      <c r="E42" s="2" t="s">
        <v>16</v>
      </c>
      <c r="F42" s="28">
        <v>8.2</v>
      </c>
      <c r="G42" s="28">
        <v>0</v>
      </c>
      <c r="H42" s="27">
        <f>G42/F42*100</f>
        <v>0</v>
      </c>
    </row>
    <row r="43" spans="1:8" s="13" customFormat="1" ht="15.75">
      <c r="A43" s="7" t="s">
        <v>27</v>
      </c>
      <c r="B43" s="5" t="s">
        <v>28</v>
      </c>
      <c r="C43" s="5"/>
      <c r="D43" s="5"/>
      <c r="E43" s="5"/>
      <c r="F43" s="31">
        <f aca="true" t="shared" si="2" ref="F43:G45">F44</f>
        <v>178.8</v>
      </c>
      <c r="G43" s="26">
        <f t="shared" si="2"/>
        <v>118.8</v>
      </c>
      <c r="H43" s="27">
        <f>G43/F43*100</f>
        <v>66.44295302013423</v>
      </c>
    </row>
    <row r="44" spans="1:8" s="1" customFormat="1" ht="15.75">
      <c r="A44" s="8" t="s">
        <v>29</v>
      </c>
      <c r="B44" s="2" t="s">
        <v>28</v>
      </c>
      <c r="C44" s="2" t="s">
        <v>9</v>
      </c>
      <c r="D44" s="2"/>
      <c r="E44" s="2"/>
      <c r="F44" s="29">
        <f t="shared" si="2"/>
        <v>178.8</v>
      </c>
      <c r="G44" s="28">
        <f t="shared" si="2"/>
        <v>118.8</v>
      </c>
      <c r="H44" s="27">
        <f>G44/F44*100</f>
        <v>66.44295302013423</v>
      </c>
    </row>
    <row r="45" spans="1:8" s="1" customFormat="1" ht="31.5">
      <c r="A45" s="9" t="s">
        <v>143</v>
      </c>
      <c r="B45" s="2" t="s">
        <v>28</v>
      </c>
      <c r="C45" s="2" t="s">
        <v>9</v>
      </c>
      <c r="D45" s="2" t="s">
        <v>156</v>
      </c>
      <c r="E45" s="2"/>
      <c r="F45" s="29">
        <f t="shared" si="2"/>
        <v>178.8</v>
      </c>
      <c r="G45" s="28">
        <f t="shared" si="2"/>
        <v>118.8</v>
      </c>
      <c r="H45" s="27">
        <f>G45/F45*100</f>
        <v>66.44295302013423</v>
      </c>
    </row>
    <row r="46" spans="1:8" s="1" customFormat="1" ht="64.5" customHeight="1">
      <c r="A46" s="16" t="s">
        <v>117</v>
      </c>
      <c r="B46" s="2" t="s">
        <v>28</v>
      </c>
      <c r="C46" s="2" t="s">
        <v>9</v>
      </c>
      <c r="D46" s="2" t="s">
        <v>160</v>
      </c>
      <c r="E46" s="2"/>
      <c r="F46" s="29">
        <f>SUM(F47:F49)</f>
        <v>178.8</v>
      </c>
      <c r="G46" s="28">
        <f>SUM(G47:G49)</f>
        <v>118.8</v>
      </c>
      <c r="H46" s="27">
        <f>G46/F46*100</f>
        <v>66.44295302013423</v>
      </c>
    </row>
    <row r="47" spans="1:8" s="1" customFormat="1" ht="31.5">
      <c r="A47" s="16" t="s">
        <v>191</v>
      </c>
      <c r="B47" s="2" t="s">
        <v>28</v>
      </c>
      <c r="C47" s="2" t="s">
        <v>9</v>
      </c>
      <c r="D47" s="2" t="s">
        <v>160</v>
      </c>
      <c r="E47" s="2" t="s">
        <v>12</v>
      </c>
      <c r="F47" s="29">
        <v>137.4</v>
      </c>
      <c r="G47" s="28">
        <v>97.8</v>
      </c>
      <c r="H47" s="27">
        <f>G47/F47*100</f>
        <v>71.17903930131004</v>
      </c>
    </row>
    <row r="48" spans="1:8" s="1" customFormat="1" ht="66" customHeight="1">
      <c r="A48" s="8" t="s">
        <v>192</v>
      </c>
      <c r="B48" s="2" t="s">
        <v>28</v>
      </c>
      <c r="C48" s="2" t="s">
        <v>9</v>
      </c>
      <c r="D48" s="2" t="s">
        <v>160</v>
      </c>
      <c r="E48" s="2" t="s">
        <v>158</v>
      </c>
      <c r="F48" s="29">
        <v>41.4</v>
      </c>
      <c r="G48" s="29">
        <v>21</v>
      </c>
      <c r="H48" s="27">
        <f aca="true" t="shared" si="3" ref="H48:H67">G48/F48*100</f>
        <v>50.72463768115942</v>
      </c>
    </row>
    <row r="49" spans="1:8" s="1" customFormat="1" ht="48" customHeight="1" hidden="1">
      <c r="A49" s="16" t="s">
        <v>118</v>
      </c>
      <c r="B49" s="2" t="s">
        <v>28</v>
      </c>
      <c r="C49" s="2" t="s">
        <v>9</v>
      </c>
      <c r="D49" s="2" t="s">
        <v>114</v>
      </c>
      <c r="E49" s="2" t="s">
        <v>16</v>
      </c>
      <c r="F49" s="29"/>
      <c r="G49" s="29"/>
      <c r="H49" s="27" t="e">
        <f t="shared" si="3"/>
        <v>#DIV/0!</v>
      </c>
    </row>
    <row r="50" spans="1:8" s="13" customFormat="1" ht="31.5" hidden="1">
      <c r="A50" s="7" t="s">
        <v>46</v>
      </c>
      <c r="B50" s="5" t="s">
        <v>9</v>
      </c>
      <c r="C50" s="5"/>
      <c r="D50" s="5"/>
      <c r="E50" s="5"/>
      <c r="F50" s="26">
        <f>F51+F61</f>
        <v>0</v>
      </c>
      <c r="G50" s="26">
        <f>G51+G61</f>
        <v>0</v>
      </c>
      <c r="H50" s="27" t="e">
        <f t="shared" si="3"/>
        <v>#DIV/0!</v>
      </c>
    </row>
    <row r="51" spans="1:8" s="1" customFormat="1" ht="47.25" hidden="1">
      <c r="A51" s="8" t="s">
        <v>41</v>
      </c>
      <c r="B51" s="2" t="s">
        <v>9</v>
      </c>
      <c r="C51" s="2" t="s">
        <v>31</v>
      </c>
      <c r="D51" s="2"/>
      <c r="E51" s="2"/>
      <c r="F51" s="28">
        <f>F55+F59</f>
        <v>0</v>
      </c>
      <c r="G51" s="28">
        <f>G55+G59</f>
        <v>0</v>
      </c>
      <c r="H51" s="27" t="e">
        <f t="shared" si="3"/>
        <v>#DIV/0!</v>
      </c>
    </row>
    <row r="52" spans="1:8" s="1" customFormat="1" ht="31.5" customHeight="1" hidden="1">
      <c r="A52" s="8" t="s">
        <v>106</v>
      </c>
      <c r="B52" s="2" t="s">
        <v>9</v>
      </c>
      <c r="C52" s="2" t="s">
        <v>31</v>
      </c>
      <c r="D52" s="2" t="s">
        <v>104</v>
      </c>
      <c r="E52" s="2"/>
      <c r="F52" s="28"/>
      <c r="G52" s="28"/>
      <c r="H52" s="27" t="e">
        <f t="shared" si="3"/>
        <v>#DIV/0!</v>
      </c>
    </row>
    <row r="53" spans="1:8" s="1" customFormat="1" ht="47.25" customHeight="1" hidden="1">
      <c r="A53" s="8" t="s">
        <v>107</v>
      </c>
      <c r="B53" s="2" t="s">
        <v>9</v>
      </c>
      <c r="C53" s="2" t="s">
        <v>31</v>
      </c>
      <c r="D53" s="2" t="s">
        <v>105</v>
      </c>
      <c r="E53" s="2"/>
      <c r="F53" s="28"/>
      <c r="G53" s="28"/>
      <c r="H53" s="27" t="e">
        <f t="shared" si="3"/>
        <v>#DIV/0!</v>
      </c>
    </row>
    <row r="54" spans="1:8" s="1" customFormat="1" ht="15.75" customHeight="1" hidden="1">
      <c r="A54" s="8" t="s">
        <v>11</v>
      </c>
      <c r="B54" s="2" t="s">
        <v>9</v>
      </c>
      <c r="C54" s="2" t="s">
        <v>31</v>
      </c>
      <c r="D54" s="2" t="s">
        <v>105</v>
      </c>
      <c r="E54" s="2" t="s">
        <v>40</v>
      </c>
      <c r="F54" s="28"/>
      <c r="G54" s="28"/>
      <c r="H54" s="27" t="e">
        <f t="shared" si="3"/>
        <v>#DIV/0!</v>
      </c>
    </row>
    <row r="55" spans="1:8" s="1" customFormat="1" ht="47.25" hidden="1">
      <c r="A55" s="8" t="s">
        <v>42</v>
      </c>
      <c r="B55" s="2" t="s">
        <v>9</v>
      </c>
      <c r="C55" s="2" t="s">
        <v>31</v>
      </c>
      <c r="D55" s="2" t="s">
        <v>43</v>
      </c>
      <c r="E55" s="2"/>
      <c r="F55" s="28">
        <f>F56</f>
        <v>0</v>
      </c>
      <c r="G55" s="28">
        <f>G56</f>
        <v>0</v>
      </c>
      <c r="H55" s="27" t="e">
        <f t="shared" si="3"/>
        <v>#DIV/0!</v>
      </c>
    </row>
    <row r="56" spans="1:8" s="1" customFormat="1" ht="47.25" hidden="1">
      <c r="A56" s="8" t="s">
        <v>44</v>
      </c>
      <c r="B56" s="2" t="s">
        <v>9</v>
      </c>
      <c r="C56" s="2" t="s">
        <v>31</v>
      </c>
      <c r="D56" s="2" t="s">
        <v>45</v>
      </c>
      <c r="E56" s="2"/>
      <c r="F56" s="28">
        <f>F57</f>
        <v>0</v>
      </c>
      <c r="G56" s="28">
        <f>G57</f>
        <v>0</v>
      </c>
      <c r="H56" s="27" t="e">
        <f t="shared" si="3"/>
        <v>#DIV/0!</v>
      </c>
    </row>
    <row r="57" spans="1:8" s="1" customFormat="1" ht="47.25" hidden="1">
      <c r="A57" s="16" t="s">
        <v>118</v>
      </c>
      <c r="B57" s="2" t="s">
        <v>9</v>
      </c>
      <c r="C57" s="2" t="s">
        <v>31</v>
      </c>
      <c r="D57" s="2" t="s">
        <v>45</v>
      </c>
      <c r="E57" s="2" t="s">
        <v>16</v>
      </c>
      <c r="F57" s="28"/>
      <c r="G57" s="28"/>
      <c r="H57" s="27" t="e">
        <f t="shared" si="3"/>
        <v>#DIV/0!</v>
      </c>
    </row>
    <row r="58" spans="1:8" s="1" customFormat="1" ht="31.5" customHeight="1" hidden="1">
      <c r="A58" s="8" t="s">
        <v>15</v>
      </c>
      <c r="B58" s="2" t="s">
        <v>9</v>
      </c>
      <c r="C58" s="2" t="s">
        <v>31</v>
      </c>
      <c r="D58" s="2" t="s">
        <v>45</v>
      </c>
      <c r="E58" s="2" t="s">
        <v>16</v>
      </c>
      <c r="F58" s="29"/>
      <c r="G58" s="29"/>
      <c r="H58" s="27" t="e">
        <f t="shared" si="3"/>
        <v>#DIV/0!</v>
      </c>
    </row>
    <row r="59" spans="1:8" s="1" customFormat="1" ht="48.75" customHeight="1" hidden="1">
      <c r="A59" s="16" t="s">
        <v>116</v>
      </c>
      <c r="B59" s="2" t="s">
        <v>9</v>
      </c>
      <c r="C59" s="2" t="s">
        <v>31</v>
      </c>
      <c r="D59" s="2" t="s">
        <v>115</v>
      </c>
      <c r="E59" s="2"/>
      <c r="F59" s="28">
        <f>F60</f>
        <v>0</v>
      </c>
      <c r="G59" s="29"/>
      <c r="H59" s="27" t="e">
        <f t="shared" si="3"/>
        <v>#DIV/0!</v>
      </c>
    </row>
    <row r="60" spans="1:8" s="1" customFormat="1" ht="15" customHeight="1" hidden="1">
      <c r="A60" s="16" t="s">
        <v>93</v>
      </c>
      <c r="B60" s="2" t="s">
        <v>9</v>
      </c>
      <c r="C60" s="2" t="s">
        <v>31</v>
      </c>
      <c r="D60" s="2" t="s">
        <v>115</v>
      </c>
      <c r="E60" s="2" t="s">
        <v>92</v>
      </c>
      <c r="F60" s="28"/>
      <c r="G60" s="29"/>
      <c r="H60" s="27" t="e">
        <f t="shared" si="3"/>
        <v>#DIV/0!</v>
      </c>
    </row>
    <row r="61" spans="1:8" s="1" customFormat="1" ht="15.75" hidden="1">
      <c r="A61" s="17" t="s">
        <v>120</v>
      </c>
      <c r="B61" s="2" t="s">
        <v>9</v>
      </c>
      <c r="C61" s="2" t="s">
        <v>47</v>
      </c>
      <c r="D61" s="2"/>
      <c r="E61" s="2"/>
      <c r="F61" s="28">
        <f>F62</f>
        <v>0</v>
      </c>
      <c r="G61" s="29">
        <f>G62</f>
        <v>0</v>
      </c>
      <c r="H61" s="27" t="e">
        <f t="shared" si="3"/>
        <v>#DIV/0!</v>
      </c>
    </row>
    <row r="62" spans="1:8" s="1" customFormat="1" ht="36.75" customHeight="1" hidden="1">
      <c r="A62" s="17" t="s">
        <v>119</v>
      </c>
      <c r="B62" s="2" t="s">
        <v>9</v>
      </c>
      <c r="C62" s="2" t="s">
        <v>47</v>
      </c>
      <c r="D62" s="2" t="s">
        <v>104</v>
      </c>
      <c r="E62" s="2"/>
      <c r="F62" s="28">
        <f>F63</f>
        <v>0</v>
      </c>
      <c r="G62" s="29">
        <f>G63</f>
        <v>0</v>
      </c>
      <c r="H62" s="27" t="e">
        <f t="shared" si="3"/>
        <v>#DIV/0!</v>
      </c>
    </row>
    <row r="63" spans="1:8" s="1" customFormat="1" ht="47.25" hidden="1">
      <c r="A63" s="16" t="s">
        <v>118</v>
      </c>
      <c r="B63" s="2" t="s">
        <v>9</v>
      </c>
      <c r="C63" s="2" t="s">
        <v>47</v>
      </c>
      <c r="D63" s="2" t="s">
        <v>104</v>
      </c>
      <c r="E63" s="2" t="s">
        <v>16</v>
      </c>
      <c r="F63" s="28"/>
      <c r="G63" s="29"/>
      <c r="H63" s="27" t="e">
        <f t="shared" si="3"/>
        <v>#DIV/0!</v>
      </c>
    </row>
    <row r="64" spans="1:8" s="13" customFormat="1" ht="31.5">
      <c r="A64" s="18" t="s">
        <v>46</v>
      </c>
      <c r="B64" s="5" t="s">
        <v>9</v>
      </c>
      <c r="C64" s="5"/>
      <c r="D64" s="5"/>
      <c r="E64" s="5"/>
      <c r="F64" s="26">
        <f aca="true" t="shared" si="4" ref="F64:G66">F65</f>
        <v>22</v>
      </c>
      <c r="G64" s="26">
        <f t="shared" si="4"/>
        <v>16.7</v>
      </c>
      <c r="H64" s="27">
        <f t="shared" si="3"/>
        <v>75.9090909090909</v>
      </c>
    </row>
    <row r="65" spans="1:8" s="1" customFormat="1" ht="15.75">
      <c r="A65" s="16" t="s">
        <v>120</v>
      </c>
      <c r="B65" s="2" t="s">
        <v>9</v>
      </c>
      <c r="C65" s="2" t="s">
        <v>47</v>
      </c>
      <c r="D65" s="2"/>
      <c r="E65" s="2"/>
      <c r="F65" s="28">
        <f t="shared" si="4"/>
        <v>22</v>
      </c>
      <c r="G65" s="28">
        <f t="shared" si="4"/>
        <v>16.7</v>
      </c>
      <c r="H65" s="27">
        <f t="shared" si="3"/>
        <v>75.9090909090909</v>
      </c>
    </row>
    <row r="66" spans="1:8" s="1" customFormat="1" ht="31.5">
      <c r="A66" s="16" t="s">
        <v>106</v>
      </c>
      <c r="B66" s="2" t="s">
        <v>9</v>
      </c>
      <c r="C66" s="2" t="s">
        <v>47</v>
      </c>
      <c r="D66" s="2" t="s">
        <v>161</v>
      </c>
      <c r="E66" s="2"/>
      <c r="F66" s="28">
        <f t="shared" si="4"/>
        <v>22</v>
      </c>
      <c r="G66" s="28">
        <f t="shared" si="4"/>
        <v>16.7</v>
      </c>
      <c r="H66" s="27">
        <f t="shared" si="3"/>
        <v>75.9090909090909</v>
      </c>
    </row>
    <row r="67" spans="1:8" s="1" customFormat="1" ht="47.25">
      <c r="A67" s="16" t="s">
        <v>118</v>
      </c>
      <c r="B67" s="2" t="s">
        <v>134</v>
      </c>
      <c r="C67" s="2" t="s">
        <v>146</v>
      </c>
      <c r="D67" s="2" t="s">
        <v>161</v>
      </c>
      <c r="E67" s="2" t="s">
        <v>16</v>
      </c>
      <c r="F67" s="28">
        <v>22</v>
      </c>
      <c r="G67" s="28">
        <v>16.7</v>
      </c>
      <c r="H67" s="27">
        <f t="shared" si="3"/>
        <v>75.9090909090909</v>
      </c>
    </row>
    <row r="68" spans="1:8" s="13" customFormat="1" ht="15.75">
      <c r="A68" s="7" t="s">
        <v>33</v>
      </c>
      <c r="B68" s="5" t="s">
        <v>18</v>
      </c>
      <c r="C68" s="5"/>
      <c r="D68" s="5"/>
      <c r="E68" s="5"/>
      <c r="F68" s="26">
        <f>F69+F84</f>
        <v>6683.1</v>
      </c>
      <c r="G68" s="26">
        <f>G69+G84</f>
        <v>3532.8999999999996</v>
      </c>
      <c r="H68" s="27">
        <f>G68/F68*100</f>
        <v>52.8631922311502</v>
      </c>
    </row>
    <row r="69" spans="1:8" s="1" customFormat="1" ht="15.75">
      <c r="A69" s="8" t="s">
        <v>30</v>
      </c>
      <c r="B69" s="2" t="s">
        <v>18</v>
      </c>
      <c r="C69" s="2" t="s">
        <v>31</v>
      </c>
      <c r="D69" s="2"/>
      <c r="E69" s="2"/>
      <c r="F69" s="28">
        <f>F70</f>
        <v>6683.1</v>
      </c>
      <c r="G69" s="28">
        <f>G70</f>
        <v>3532.8999999999996</v>
      </c>
      <c r="H69" s="27">
        <f aca="true" t="shared" si="5" ref="H69:H113">G69/F69*100</f>
        <v>52.8631922311502</v>
      </c>
    </row>
    <row r="70" spans="1:8" s="1" customFormat="1" ht="31.5">
      <c r="A70" s="16" t="s">
        <v>147</v>
      </c>
      <c r="B70" s="2" t="s">
        <v>18</v>
      </c>
      <c r="C70" s="2" t="s">
        <v>31</v>
      </c>
      <c r="D70" s="2" t="s">
        <v>162</v>
      </c>
      <c r="E70" s="2"/>
      <c r="F70" s="28">
        <f>F71+F73+F76+F79</f>
        <v>6683.1</v>
      </c>
      <c r="G70" s="28">
        <f>G71+G73+G76+G79</f>
        <v>3532.8999999999996</v>
      </c>
      <c r="H70" s="27">
        <f t="shared" si="5"/>
        <v>52.8631922311502</v>
      </c>
    </row>
    <row r="71" spans="1:8" s="1" customFormat="1" ht="31.5">
      <c r="A71" s="17" t="s">
        <v>121</v>
      </c>
      <c r="B71" s="2" t="s">
        <v>18</v>
      </c>
      <c r="C71" s="2" t="s">
        <v>31</v>
      </c>
      <c r="D71" s="2" t="s">
        <v>163</v>
      </c>
      <c r="E71" s="2"/>
      <c r="F71" s="28">
        <f>F72</f>
        <v>1869.7</v>
      </c>
      <c r="G71" s="28">
        <f>G72</f>
        <v>1103.9</v>
      </c>
      <c r="H71" s="27">
        <f t="shared" si="5"/>
        <v>59.041557469112696</v>
      </c>
    </row>
    <row r="72" spans="1:8" s="1" customFormat="1" ht="47.25">
      <c r="A72" s="16" t="s">
        <v>118</v>
      </c>
      <c r="B72" s="2" t="s">
        <v>18</v>
      </c>
      <c r="C72" s="2" t="s">
        <v>31</v>
      </c>
      <c r="D72" s="2" t="s">
        <v>163</v>
      </c>
      <c r="E72" s="2" t="s">
        <v>16</v>
      </c>
      <c r="F72" s="28">
        <v>1869.7</v>
      </c>
      <c r="G72" s="28">
        <v>1103.9</v>
      </c>
      <c r="H72" s="27">
        <f t="shared" si="5"/>
        <v>59.041557469112696</v>
      </c>
    </row>
    <row r="73" spans="1:8" s="1" customFormat="1" ht="31.5">
      <c r="A73" s="17" t="s">
        <v>165</v>
      </c>
      <c r="B73" s="2" t="s">
        <v>18</v>
      </c>
      <c r="C73" s="2" t="s">
        <v>31</v>
      </c>
      <c r="D73" s="2" t="s">
        <v>164</v>
      </c>
      <c r="E73" s="2"/>
      <c r="F73" s="28">
        <f>F74+F75</f>
        <v>2536.6</v>
      </c>
      <c r="G73" s="28">
        <f>G74+G75</f>
        <v>1642.3</v>
      </c>
      <c r="H73" s="27">
        <f t="shared" si="5"/>
        <v>64.7441457068517</v>
      </c>
    </row>
    <row r="74" spans="1:8" s="1" customFormat="1" ht="47.25">
      <c r="A74" s="16" t="s">
        <v>118</v>
      </c>
      <c r="B74" s="2" t="s">
        <v>18</v>
      </c>
      <c r="C74" s="2" t="s">
        <v>31</v>
      </c>
      <c r="D74" s="2" t="s">
        <v>164</v>
      </c>
      <c r="E74" s="2" t="s">
        <v>16</v>
      </c>
      <c r="F74" s="28">
        <v>1743.7</v>
      </c>
      <c r="G74" s="28">
        <v>1301</v>
      </c>
      <c r="H74" s="27">
        <f t="shared" si="5"/>
        <v>74.61145839307221</v>
      </c>
    </row>
    <row r="75" spans="1:8" s="1" customFormat="1" ht="78.75">
      <c r="A75" s="8" t="s">
        <v>202</v>
      </c>
      <c r="B75" s="2" t="s">
        <v>18</v>
      </c>
      <c r="C75" s="2" t="s">
        <v>31</v>
      </c>
      <c r="D75" s="2" t="s">
        <v>164</v>
      </c>
      <c r="E75" s="2" t="s">
        <v>200</v>
      </c>
      <c r="F75" s="28">
        <v>792.9</v>
      </c>
      <c r="G75" s="28">
        <v>341.3</v>
      </c>
      <c r="H75" s="27">
        <f t="shared" si="5"/>
        <v>43.044520116029766</v>
      </c>
    </row>
    <row r="76" spans="1:8" s="1" customFormat="1" ht="15.75">
      <c r="A76" s="16" t="s">
        <v>205</v>
      </c>
      <c r="B76" s="2" t="s">
        <v>18</v>
      </c>
      <c r="C76" s="2" t="s">
        <v>31</v>
      </c>
      <c r="D76" s="2" t="s">
        <v>204</v>
      </c>
      <c r="E76" s="2"/>
      <c r="F76" s="28">
        <f>F77+F78</f>
        <v>487.40000000000003</v>
      </c>
      <c r="G76" s="28">
        <f>G77+G78</f>
        <v>33.7</v>
      </c>
      <c r="H76" s="27">
        <f t="shared" si="5"/>
        <v>6.914238818219122</v>
      </c>
    </row>
    <row r="77" spans="1:8" s="1" customFormat="1" ht="47.25">
      <c r="A77" s="16" t="s">
        <v>118</v>
      </c>
      <c r="B77" s="2" t="s">
        <v>18</v>
      </c>
      <c r="C77" s="2" t="s">
        <v>31</v>
      </c>
      <c r="D77" s="2" t="s">
        <v>204</v>
      </c>
      <c r="E77" s="2" t="s">
        <v>16</v>
      </c>
      <c r="F77" s="28">
        <v>33.8</v>
      </c>
      <c r="G77" s="28">
        <v>33.7</v>
      </c>
      <c r="H77" s="27">
        <f t="shared" si="5"/>
        <v>99.70414201183434</v>
      </c>
    </row>
    <row r="78" spans="1:8" s="1" customFormat="1" ht="78.75">
      <c r="A78" s="8" t="s">
        <v>202</v>
      </c>
      <c r="B78" s="2" t="s">
        <v>18</v>
      </c>
      <c r="C78" s="2" t="s">
        <v>31</v>
      </c>
      <c r="D78" s="2" t="s">
        <v>204</v>
      </c>
      <c r="E78" s="2" t="s">
        <v>200</v>
      </c>
      <c r="F78" s="28">
        <v>453.6</v>
      </c>
      <c r="G78" s="28">
        <v>0</v>
      </c>
      <c r="H78" s="27">
        <f t="shared" si="5"/>
        <v>0</v>
      </c>
    </row>
    <row r="79" spans="1:8" s="1" customFormat="1" ht="315">
      <c r="A79" s="17" t="s">
        <v>207</v>
      </c>
      <c r="B79" s="2" t="s">
        <v>18</v>
      </c>
      <c r="C79" s="2" t="s">
        <v>31</v>
      </c>
      <c r="D79" s="2" t="s">
        <v>206</v>
      </c>
      <c r="E79" s="2"/>
      <c r="F79" s="28">
        <f>F80</f>
        <v>1789.4</v>
      </c>
      <c r="G79" s="28">
        <f>G80</f>
        <v>753</v>
      </c>
      <c r="H79" s="27">
        <f t="shared" si="5"/>
        <v>42.08114451771544</v>
      </c>
    </row>
    <row r="80" spans="1:8" s="1" customFormat="1" ht="53.25" customHeight="1">
      <c r="A80" s="16" t="s">
        <v>118</v>
      </c>
      <c r="B80" s="2" t="s">
        <v>18</v>
      </c>
      <c r="C80" s="2" t="s">
        <v>31</v>
      </c>
      <c r="D80" s="2" t="s">
        <v>206</v>
      </c>
      <c r="E80" s="2" t="s">
        <v>16</v>
      </c>
      <c r="F80" s="28">
        <v>1789.4</v>
      </c>
      <c r="G80" s="28">
        <v>753</v>
      </c>
      <c r="H80" s="27">
        <f t="shared" si="5"/>
        <v>42.08114451771544</v>
      </c>
    </row>
    <row r="81" spans="1:8" s="1" customFormat="1" ht="15.75" hidden="1">
      <c r="A81" s="17"/>
      <c r="B81" s="2"/>
      <c r="C81" s="2"/>
      <c r="D81" s="2"/>
      <c r="E81" s="2"/>
      <c r="F81" s="28"/>
      <c r="G81" s="28"/>
      <c r="H81" s="27"/>
    </row>
    <row r="82" spans="1:8" s="1" customFormat="1" ht="15.75" hidden="1">
      <c r="A82" s="16"/>
      <c r="B82" s="2"/>
      <c r="C82" s="2"/>
      <c r="D82" s="2"/>
      <c r="E82" s="2"/>
      <c r="F82" s="28"/>
      <c r="G82" s="28"/>
      <c r="H82" s="27"/>
    </row>
    <row r="83" spans="1:8" s="1" customFormat="1" ht="15.75" hidden="1">
      <c r="A83" s="16"/>
      <c r="B83" s="2"/>
      <c r="C83" s="2"/>
      <c r="D83" s="2"/>
      <c r="E83" s="2"/>
      <c r="F83" s="28"/>
      <c r="G83" s="29"/>
      <c r="H83" s="27"/>
    </row>
    <row r="84" spans="1:8" s="1" customFormat="1" ht="15.75" hidden="1">
      <c r="A84" s="16"/>
      <c r="B84" s="2"/>
      <c r="C84" s="2"/>
      <c r="D84" s="2"/>
      <c r="E84" s="2"/>
      <c r="F84" s="28"/>
      <c r="G84" s="28"/>
      <c r="H84" s="27"/>
    </row>
    <row r="85" spans="1:8" s="1" customFormat="1" ht="15.75" hidden="1">
      <c r="A85" s="16"/>
      <c r="B85" s="2"/>
      <c r="C85" s="2"/>
      <c r="D85" s="2"/>
      <c r="E85" s="2"/>
      <c r="F85" s="28"/>
      <c r="G85" s="28"/>
      <c r="H85" s="27"/>
    </row>
    <row r="86" spans="1:8" s="1" customFormat="1" ht="15.75" hidden="1">
      <c r="A86" s="16"/>
      <c r="B86" s="2"/>
      <c r="C86" s="2"/>
      <c r="D86" s="2"/>
      <c r="E86" s="2"/>
      <c r="F86" s="28"/>
      <c r="G86" s="28"/>
      <c r="H86" s="27"/>
    </row>
    <row r="87" spans="1:8" s="13" customFormat="1" ht="15.75">
      <c r="A87" s="7" t="s">
        <v>86</v>
      </c>
      <c r="B87" s="5" t="s">
        <v>34</v>
      </c>
      <c r="C87" s="5"/>
      <c r="D87" s="5"/>
      <c r="E87" s="5"/>
      <c r="F87" s="26">
        <f>F94+F107+F88</f>
        <v>8326.2</v>
      </c>
      <c r="G87" s="26">
        <f>G94+G107+G88</f>
        <v>6850</v>
      </c>
      <c r="H87" s="27">
        <f t="shared" si="5"/>
        <v>82.27042348250102</v>
      </c>
    </row>
    <row r="88" spans="1:8" s="20" customFormat="1" ht="15.75">
      <c r="A88" s="8" t="s">
        <v>154</v>
      </c>
      <c r="B88" s="2" t="s">
        <v>34</v>
      </c>
      <c r="C88" s="2" t="s">
        <v>7</v>
      </c>
      <c r="D88" s="2"/>
      <c r="E88" s="2"/>
      <c r="F88" s="28">
        <f>F89+F92</f>
        <v>255.6</v>
      </c>
      <c r="G88" s="28">
        <f>G89+G92</f>
        <v>186.2</v>
      </c>
      <c r="H88" s="27">
        <f t="shared" si="5"/>
        <v>72.84820031298904</v>
      </c>
    </row>
    <row r="89" spans="1:8" s="20" customFormat="1" ht="31.5">
      <c r="A89" s="9" t="s">
        <v>143</v>
      </c>
      <c r="B89" s="2" t="s">
        <v>34</v>
      </c>
      <c r="C89" s="2" t="s">
        <v>7</v>
      </c>
      <c r="D89" s="2" t="s">
        <v>156</v>
      </c>
      <c r="E89" s="2"/>
      <c r="F89" s="28">
        <f>F90</f>
        <v>54</v>
      </c>
      <c r="G89" s="28">
        <f>G90</f>
        <v>38.6</v>
      </c>
      <c r="H89" s="27">
        <f t="shared" si="5"/>
        <v>71.48148148148148</v>
      </c>
    </row>
    <row r="90" spans="1:8" s="20" customFormat="1" ht="19.5" customHeight="1">
      <c r="A90" s="8" t="s">
        <v>168</v>
      </c>
      <c r="B90" s="2" t="s">
        <v>34</v>
      </c>
      <c r="C90" s="2" t="s">
        <v>7</v>
      </c>
      <c r="D90" s="2" t="s">
        <v>166</v>
      </c>
      <c r="E90" s="2"/>
      <c r="F90" s="28">
        <f>SUM(F91)</f>
        <v>54</v>
      </c>
      <c r="G90" s="28">
        <f>SUM(G91)</f>
        <v>38.6</v>
      </c>
      <c r="H90" s="27">
        <f t="shared" si="5"/>
        <v>71.48148148148148</v>
      </c>
    </row>
    <row r="91" spans="1:8" s="20" customFormat="1" ht="78.75">
      <c r="A91" s="8" t="s">
        <v>202</v>
      </c>
      <c r="B91" s="2" t="s">
        <v>34</v>
      </c>
      <c r="C91" s="2" t="s">
        <v>7</v>
      </c>
      <c r="D91" s="2" t="s">
        <v>167</v>
      </c>
      <c r="E91" s="2" t="s">
        <v>200</v>
      </c>
      <c r="F91" s="28">
        <v>54</v>
      </c>
      <c r="G91" s="28">
        <v>38.6</v>
      </c>
      <c r="H91" s="27">
        <f t="shared" si="5"/>
        <v>71.48148148148148</v>
      </c>
    </row>
    <row r="92" spans="1:8" s="20" customFormat="1" ht="63">
      <c r="A92" s="8" t="s">
        <v>169</v>
      </c>
      <c r="B92" s="2" t="s">
        <v>34</v>
      </c>
      <c r="C92" s="2" t="s">
        <v>7</v>
      </c>
      <c r="D92" s="2" t="s">
        <v>170</v>
      </c>
      <c r="E92" s="2"/>
      <c r="F92" s="28">
        <f>F93</f>
        <v>201.6</v>
      </c>
      <c r="G92" s="28">
        <f>G93</f>
        <v>147.6</v>
      </c>
      <c r="H92" s="27">
        <f t="shared" si="5"/>
        <v>73.21428571428571</v>
      </c>
    </row>
    <row r="93" spans="1:8" s="20" customFormat="1" ht="63">
      <c r="A93" s="8" t="s">
        <v>209</v>
      </c>
      <c r="B93" s="2" t="s">
        <v>34</v>
      </c>
      <c r="C93" s="2" t="s">
        <v>7</v>
      </c>
      <c r="D93" s="2" t="s">
        <v>170</v>
      </c>
      <c r="E93" s="2" t="s">
        <v>208</v>
      </c>
      <c r="F93" s="28">
        <v>201.6</v>
      </c>
      <c r="G93" s="28">
        <v>147.6</v>
      </c>
      <c r="H93" s="27">
        <f t="shared" si="5"/>
        <v>73.21428571428571</v>
      </c>
    </row>
    <row r="94" spans="1:8" s="1" customFormat="1" ht="15.75">
      <c r="A94" s="8" t="s">
        <v>100</v>
      </c>
      <c r="B94" s="2" t="s">
        <v>34</v>
      </c>
      <c r="C94" s="2" t="s">
        <v>9</v>
      </c>
      <c r="D94" s="2"/>
      <c r="E94" s="2"/>
      <c r="F94" s="28">
        <f>F95</f>
        <v>6613.700000000001</v>
      </c>
      <c r="G94" s="28">
        <f>G95</f>
        <v>5261.6</v>
      </c>
      <c r="H94" s="27">
        <f t="shared" si="5"/>
        <v>79.55607299998488</v>
      </c>
    </row>
    <row r="95" spans="1:8" s="1" customFormat="1" ht="66" customHeight="1">
      <c r="A95" s="8" t="s">
        <v>173</v>
      </c>
      <c r="B95" s="2" t="s">
        <v>34</v>
      </c>
      <c r="C95" s="2" t="s">
        <v>9</v>
      </c>
      <c r="D95" s="2" t="s">
        <v>171</v>
      </c>
      <c r="E95" s="2"/>
      <c r="F95" s="28">
        <f>F96+F99+F101+F104</f>
        <v>6613.700000000001</v>
      </c>
      <c r="G95" s="28">
        <f>G96+G99+G101+G104</f>
        <v>5261.6</v>
      </c>
      <c r="H95" s="27">
        <f t="shared" si="5"/>
        <v>79.55607299998488</v>
      </c>
    </row>
    <row r="96" spans="1:8" s="1" customFormat="1" ht="15.75">
      <c r="A96" s="17" t="s">
        <v>122</v>
      </c>
      <c r="B96" s="2" t="s">
        <v>34</v>
      </c>
      <c r="C96" s="2" t="s">
        <v>9</v>
      </c>
      <c r="D96" s="2" t="s">
        <v>172</v>
      </c>
      <c r="E96" s="2"/>
      <c r="F96" s="28">
        <f>F97+F98</f>
        <v>2119</v>
      </c>
      <c r="G96" s="28">
        <f>G97+G98</f>
        <v>1610.3</v>
      </c>
      <c r="H96" s="27">
        <f t="shared" si="5"/>
        <v>75.99339310995752</v>
      </c>
    </row>
    <row r="97" spans="1:8" s="1" customFormat="1" ht="47.25">
      <c r="A97" s="16" t="s">
        <v>118</v>
      </c>
      <c r="B97" s="2" t="s">
        <v>34</v>
      </c>
      <c r="C97" s="2" t="s">
        <v>9</v>
      </c>
      <c r="D97" s="2" t="s">
        <v>172</v>
      </c>
      <c r="E97" s="2" t="s">
        <v>16</v>
      </c>
      <c r="F97" s="28">
        <v>1686.8</v>
      </c>
      <c r="G97" s="28">
        <v>1284.5</v>
      </c>
      <c r="H97" s="27">
        <f t="shared" si="5"/>
        <v>76.15010671093194</v>
      </c>
    </row>
    <row r="98" spans="1:8" s="1" customFormat="1" ht="78.75">
      <c r="A98" s="8" t="s">
        <v>202</v>
      </c>
      <c r="B98" s="2" t="s">
        <v>34</v>
      </c>
      <c r="C98" s="2" t="s">
        <v>9</v>
      </c>
      <c r="D98" s="2" t="s">
        <v>172</v>
      </c>
      <c r="E98" s="2" t="s">
        <v>200</v>
      </c>
      <c r="F98" s="28">
        <v>432.2</v>
      </c>
      <c r="G98" s="28">
        <v>325.8</v>
      </c>
      <c r="H98" s="27">
        <f t="shared" si="5"/>
        <v>75.38176770013882</v>
      </c>
    </row>
    <row r="99" spans="1:8" s="1" customFormat="1" ht="15.75">
      <c r="A99" s="17" t="s">
        <v>123</v>
      </c>
      <c r="B99" s="2" t="s">
        <v>34</v>
      </c>
      <c r="C99" s="2" t="s">
        <v>9</v>
      </c>
      <c r="D99" s="2" t="s">
        <v>174</v>
      </c>
      <c r="E99" s="2"/>
      <c r="F99" s="28">
        <f>F100</f>
        <v>260</v>
      </c>
      <c r="G99" s="28">
        <f>G100</f>
        <v>260</v>
      </c>
      <c r="H99" s="27">
        <f t="shared" si="5"/>
        <v>100</v>
      </c>
    </row>
    <row r="100" spans="1:8" s="1" customFormat="1" ht="47.25">
      <c r="A100" s="16" t="s">
        <v>118</v>
      </c>
      <c r="B100" s="2" t="s">
        <v>34</v>
      </c>
      <c r="C100" s="2" t="s">
        <v>9</v>
      </c>
      <c r="D100" s="2" t="s">
        <v>174</v>
      </c>
      <c r="E100" s="2" t="s">
        <v>16</v>
      </c>
      <c r="F100" s="28">
        <v>260</v>
      </c>
      <c r="G100" s="28">
        <v>260</v>
      </c>
      <c r="H100" s="27">
        <f t="shared" si="5"/>
        <v>100</v>
      </c>
    </row>
    <row r="101" spans="1:8" s="1" customFormat="1" ht="15.75">
      <c r="A101" s="16" t="s">
        <v>135</v>
      </c>
      <c r="B101" s="2" t="s">
        <v>34</v>
      </c>
      <c r="C101" s="2" t="s">
        <v>9</v>
      </c>
      <c r="D101" s="2" t="s">
        <v>175</v>
      </c>
      <c r="E101" s="2"/>
      <c r="F101" s="28">
        <f>F102+F103</f>
        <v>877.1</v>
      </c>
      <c r="G101" s="28">
        <f>G102+G103</f>
        <v>791.3</v>
      </c>
      <c r="H101" s="27">
        <f t="shared" si="5"/>
        <v>90.21776308288678</v>
      </c>
    </row>
    <row r="102" spans="1:8" s="1" customFormat="1" ht="47.25">
      <c r="A102" s="16" t="s">
        <v>118</v>
      </c>
      <c r="B102" s="2" t="s">
        <v>34</v>
      </c>
      <c r="C102" s="2" t="s">
        <v>134</v>
      </c>
      <c r="D102" s="2" t="s">
        <v>175</v>
      </c>
      <c r="E102" s="2" t="s">
        <v>16</v>
      </c>
      <c r="F102" s="28">
        <v>312</v>
      </c>
      <c r="G102" s="28">
        <v>298.5</v>
      </c>
      <c r="H102" s="27">
        <f t="shared" si="5"/>
        <v>95.67307692307693</v>
      </c>
    </row>
    <row r="103" spans="1:8" s="1" customFormat="1" ht="78.75">
      <c r="A103" s="8" t="s">
        <v>202</v>
      </c>
      <c r="B103" s="2" t="s">
        <v>34</v>
      </c>
      <c r="C103" s="2" t="s">
        <v>134</v>
      </c>
      <c r="D103" s="2" t="s">
        <v>175</v>
      </c>
      <c r="E103" s="2" t="s">
        <v>200</v>
      </c>
      <c r="F103" s="28">
        <v>565.1</v>
      </c>
      <c r="G103" s="28">
        <v>492.8</v>
      </c>
      <c r="H103" s="27">
        <f t="shared" si="5"/>
        <v>87.20580428242789</v>
      </c>
    </row>
    <row r="104" spans="1:8" s="1" customFormat="1" ht="31.5">
      <c r="A104" s="17" t="s">
        <v>102</v>
      </c>
      <c r="B104" s="2" t="s">
        <v>34</v>
      </c>
      <c r="C104" s="2" t="s">
        <v>9</v>
      </c>
      <c r="D104" s="2" t="s">
        <v>176</v>
      </c>
      <c r="E104" s="2"/>
      <c r="F104" s="28">
        <f>F105+F106</f>
        <v>3357.6000000000004</v>
      </c>
      <c r="G104" s="28">
        <f>G105+G106</f>
        <v>2600</v>
      </c>
      <c r="H104" s="27">
        <f t="shared" si="5"/>
        <v>77.43626399809386</v>
      </c>
    </row>
    <row r="105" spans="1:8" s="1" customFormat="1" ht="47.25">
      <c r="A105" s="16" t="s">
        <v>118</v>
      </c>
      <c r="B105" s="2" t="s">
        <v>34</v>
      </c>
      <c r="C105" s="2" t="s">
        <v>9</v>
      </c>
      <c r="D105" s="2" t="s">
        <v>176</v>
      </c>
      <c r="E105" s="2" t="s">
        <v>16</v>
      </c>
      <c r="F105" s="28">
        <v>2352.8</v>
      </c>
      <c r="G105" s="28">
        <v>1779.8</v>
      </c>
      <c r="H105" s="27">
        <f t="shared" si="5"/>
        <v>75.64603876232573</v>
      </c>
    </row>
    <row r="106" spans="1:8" s="1" customFormat="1" ht="78.75">
      <c r="A106" s="8" t="s">
        <v>202</v>
      </c>
      <c r="B106" s="2" t="s">
        <v>34</v>
      </c>
      <c r="C106" s="2" t="s">
        <v>9</v>
      </c>
      <c r="D106" s="2" t="s">
        <v>176</v>
      </c>
      <c r="E106" s="2" t="s">
        <v>200</v>
      </c>
      <c r="F106" s="28">
        <v>1004.8</v>
      </c>
      <c r="G106" s="28">
        <v>820.2</v>
      </c>
      <c r="H106" s="27">
        <f t="shared" si="5"/>
        <v>81.6281847133758</v>
      </c>
    </row>
    <row r="107" spans="1:8" s="1" customFormat="1" ht="31.5">
      <c r="A107" s="8" t="s">
        <v>87</v>
      </c>
      <c r="B107" s="2" t="s">
        <v>34</v>
      </c>
      <c r="C107" s="2" t="s">
        <v>34</v>
      </c>
      <c r="D107" s="2"/>
      <c r="E107" s="2"/>
      <c r="F107" s="28">
        <f>F108+F110+F112</f>
        <v>1456.9</v>
      </c>
      <c r="G107" s="28">
        <f>G108+G110+G112</f>
        <v>1402.1999999999998</v>
      </c>
      <c r="H107" s="27">
        <f t="shared" si="5"/>
        <v>96.24545267348478</v>
      </c>
    </row>
    <row r="108" spans="1:8" s="1" customFormat="1" ht="63" hidden="1">
      <c r="A108" s="21" t="s">
        <v>193</v>
      </c>
      <c r="B108" s="22" t="s">
        <v>34</v>
      </c>
      <c r="C108" s="22" t="s">
        <v>34</v>
      </c>
      <c r="D108" s="22" t="s">
        <v>195</v>
      </c>
      <c r="E108" s="22"/>
      <c r="F108" s="32">
        <f>F109</f>
        <v>0</v>
      </c>
      <c r="G108" s="28">
        <f>G109</f>
        <v>0</v>
      </c>
      <c r="H108" s="27" t="e">
        <f t="shared" si="5"/>
        <v>#DIV/0!</v>
      </c>
    </row>
    <row r="109" spans="1:8" s="1" customFormat="1" ht="47.25" hidden="1">
      <c r="A109" s="21" t="s">
        <v>118</v>
      </c>
      <c r="B109" s="22" t="s">
        <v>34</v>
      </c>
      <c r="C109" s="22" t="s">
        <v>34</v>
      </c>
      <c r="D109" s="22" t="s">
        <v>195</v>
      </c>
      <c r="E109" s="22" t="s">
        <v>16</v>
      </c>
      <c r="F109" s="32"/>
      <c r="G109" s="28"/>
      <c r="H109" s="27" t="e">
        <f t="shared" si="5"/>
        <v>#DIV/0!</v>
      </c>
    </row>
    <row r="110" spans="1:8" s="1" customFormat="1" ht="63">
      <c r="A110" s="21" t="s">
        <v>194</v>
      </c>
      <c r="B110" s="22" t="s">
        <v>34</v>
      </c>
      <c r="C110" s="22" t="s">
        <v>34</v>
      </c>
      <c r="D110" s="22" t="s">
        <v>196</v>
      </c>
      <c r="E110" s="22"/>
      <c r="F110" s="29">
        <f>F111</f>
        <v>827.1</v>
      </c>
      <c r="G110" s="28">
        <f>G111</f>
        <v>814.3</v>
      </c>
      <c r="H110" s="27">
        <f t="shared" si="5"/>
        <v>98.45242413251117</v>
      </c>
    </row>
    <row r="111" spans="1:8" s="1" customFormat="1" ht="47.25">
      <c r="A111" s="21" t="s">
        <v>118</v>
      </c>
      <c r="B111" s="22" t="s">
        <v>34</v>
      </c>
      <c r="C111" s="22" t="s">
        <v>34</v>
      </c>
      <c r="D111" s="22" t="s">
        <v>196</v>
      </c>
      <c r="E111" s="22" t="s">
        <v>16</v>
      </c>
      <c r="F111" s="29">
        <v>827.1</v>
      </c>
      <c r="G111" s="28">
        <v>814.3</v>
      </c>
      <c r="H111" s="27">
        <f t="shared" si="5"/>
        <v>98.45242413251117</v>
      </c>
    </row>
    <row r="112" spans="1:8" s="1" customFormat="1" ht="63">
      <c r="A112" s="8" t="s">
        <v>148</v>
      </c>
      <c r="B112" s="2" t="s">
        <v>34</v>
      </c>
      <c r="C112" s="2" t="s">
        <v>34</v>
      </c>
      <c r="D112" s="2" t="s">
        <v>177</v>
      </c>
      <c r="E112" s="2"/>
      <c r="F112" s="28">
        <f>F113</f>
        <v>629.8</v>
      </c>
      <c r="G112" s="28">
        <f>G113</f>
        <v>587.9</v>
      </c>
      <c r="H112" s="27">
        <f t="shared" si="5"/>
        <v>93.34709431565577</v>
      </c>
    </row>
    <row r="113" spans="1:8" s="1" customFormat="1" ht="47.25">
      <c r="A113" s="16" t="s">
        <v>118</v>
      </c>
      <c r="B113" s="2" t="s">
        <v>34</v>
      </c>
      <c r="C113" s="2" t="s">
        <v>34</v>
      </c>
      <c r="D113" s="2" t="s">
        <v>177</v>
      </c>
      <c r="E113" s="2" t="s">
        <v>16</v>
      </c>
      <c r="F113" s="28">
        <v>629.8</v>
      </c>
      <c r="G113" s="28">
        <v>587.9</v>
      </c>
      <c r="H113" s="27">
        <f t="shared" si="5"/>
        <v>93.34709431565577</v>
      </c>
    </row>
    <row r="114" spans="1:8" s="13" customFormat="1" ht="15.75">
      <c r="A114" s="7" t="s">
        <v>49</v>
      </c>
      <c r="B114" s="5" t="s">
        <v>50</v>
      </c>
      <c r="C114" s="5"/>
      <c r="D114" s="5"/>
      <c r="E114" s="5"/>
      <c r="F114" s="26">
        <f>F115</f>
        <v>5298.7</v>
      </c>
      <c r="G114" s="26">
        <f>G115</f>
        <v>3848.9</v>
      </c>
      <c r="H114" s="27">
        <f aca="true" t="shared" si="6" ref="H114:H120">G114/F114*100</f>
        <v>72.63857172514014</v>
      </c>
    </row>
    <row r="115" spans="1:8" s="1" customFormat="1" ht="15.75">
      <c r="A115" s="8" t="s">
        <v>51</v>
      </c>
      <c r="B115" s="2" t="s">
        <v>50</v>
      </c>
      <c r="C115" s="2" t="s">
        <v>7</v>
      </c>
      <c r="D115" s="2"/>
      <c r="E115" s="2"/>
      <c r="F115" s="28">
        <f>F116</f>
        <v>5298.7</v>
      </c>
      <c r="G115" s="28">
        <f>G116</f>
        <v>3848.9</v>
      </c>
      <c r="H115" s="27">
        <f t="shared" si="6"/>
        <v>72.63857172514014</v>
      </c>
    </row>
    <row r="116" spans="1:8" s="1" customFormat="1" ht="47.25">
      <c r="A116" s="16" t="s">
        <v>187</v>
      </c>
      <c r="B116" s="2" t="s">
        <v>50</v>
      </c>
      <c r="C116" s="2" t="s">
        <v>7</v>
      </c>
      <c r="D116" s="2" t="s">
        <v>155</v>
      </c>
      <c r="E116" s="2"/>
      <c r="F116" s="29">
        <f>F118</f>
        <v>5298.7</v>
      </c>
      <c r="G116" s="28">
        <f>G118</f>
        <v>3848.9</v>
      </c>
      <c r="H116" s="27">
        <f t="shared" si="6"/>
        <v>72.63857172514014</v>
      </c>
    </row>
    <row r="117" spans="1:8" s="1" customFormat="1" ht="15.75" hidden="1">
      <c r="A117" s="16" t="s">
        <v>93</v>
      </c>
      <c r="B117" s="2" t="s">
        <v>50</v>
      </c>
      <c r="C117" s="2" t="s">
        <v>7</v>
      </c>
      <c r="D117" s="2" t="s">
        <v>178</v>
      </c>
      <c r="E117" s="2" t="s">
        <v>40</v>
      </c>
      <c r="F117" s="29"/>
      <c r="G117" s="28"/>
      <c r="H117" s="27" t="e">
        <f t="shared" si="6"/>
        <v>#DIV/0!</v>
      </c>
    </row>
    <row r="118" spans="1:8" s="1" customFormat="1" ht="15.75">
      <c r="A118" s="16" t="s">
        <v>93</v>
      </c>
      <c r="B118" s="2" t="s">
        <v>50</v>
      </c>
      <c r="C118" s="2" t="s">
        <v>7</v>
      </c>
      <c r="D118" s="2" t="s">
        <v>155</v>
      </c>
      <c r="E118" s="2" t="s">
        <v>92</v>
      </c>
      <c r="F118" s="29">
        <v>5298.7</v>
      </c>
      <c r="G118" s="28">
        <v>3848.9</v>
      </c>
      <c r="H118" s="27">
        <f t="shared" si="6"/>
        <v>72.63857172514014</v>
      </c>
    </row>
    <row r="119" spans="1:8" s="1" customFormat="1" ht="47.25" hidden="1">
      <c r="A119" s="17" t="s">
        <v>124</v>
      </c>
      <c r="B119" s="2" t="s">
        <v>50</v>
      </c>
      <c r="C119" s="2" t="s">
        <v>7</v>
      </c>
      <c r="D119" s="2" t="s">
        <v>179</v>
      </c>
      <c r="E119" s="2" t="s">
        <v>48</v>
      </c>
      <c r="F119" s="29"/>
      <c r="G119" s="29"/>
      <c r="H119" s="27" t="e">
        <f t="shared" si="6"/>
        <v>#DIV/0!</v>
      </c>
    </row>
    <row r="120" spans="1:8" s="1" customFormat="1" ht="31.5" hidden="1">
      <c r="A120" s="16" t="s">
        <v>125</v>
      </c>
      <c r="B120" s="2" t="s">
        <v>50</v>
      </c>
      <c r="C120" s="2" t="s">
        <v>7</v>
      </c>
      <c r="D120" s="2" t="s">
        <v>180</v>
      </c>
      <c r="E120" s="2" t="s">
        <v>21</v>
      </c>
      <c r="F120" s="28"/>
      <c r="G120" s="29"/>
      <c r="H120" s="27" t="e">
        <f t="shared" si="6"/>
        <v>#DIV/0!</v>
      </c>
    </row>
    <row r="121" spans="1:8" s="1" customFormat="1" ht="63" hidden="1">
      <c r="A121" s="9" t="s">
        <v>32</v>
      </c>
      <c r="B121" s="2" t="s">
        <v>50</v>
      </c>
      <c r="C121" s="2" t="s">
        <v>7</v>
      </c>
      <c r="D121" s="2" t="s">
        <v>181</v>
      </c>
      <c r="E121" s="2"/>
      <c r="F121" s="28">
        <f>F122</f>
        <v>0</v>
      </c>
      <c r="G121" s="28">
        <f>G122</f>
        <v>0</v>
      </c>
      <c r="H121" s="27" t="e">
        <f aca="true" t="shared" si="7" ref="H121:H136">G121/F121*100</f>
        <v>#DIV/0!</v>
      </c>
    </row>
    <row r="122" spans="1:8" s="1" customFormat="1" ht="156.75" customHeight="1" hidden="1">
      <c r="A122" s="9" t="s">
        <v>99</v>
      </c>
      <c r="B122" s="2" t="s">
        <v>50</v>
      </c>
      <c r="C122" s="2" t="s">
        <v>7</v>
      </c>
      <c r="D122" s="2" t="s">
        <v>182</v>
      </c>
      <c r="E122" s="2"/>
      <c r="F122" s="28">
        <f>SUM(F123:F124)</f>
        <v>0</v>
      </c>
      <c r="G122" s="28">
        <f>SUM(G123:G124)</f>
        <v>0</v>
      </c>
      <c r="H122" s="27" t="e">
        <f t="shared" si="7"/>
        <v>#DIV/0!</v>
      </c>
    </row>
    <row r="123" spans="1:8" s="1" customFormat="1" ht="47.25" hidden="1">
      <c r="A123" s="8" t="s">
        <v>133</v>
      </c>
      <c r="B123" s="2" t="s">
        <v>50</v>
      </c>
      <c r="C123" s="2" t="s">
        <v>7</v>
      </c>
      <c r="D123" s="2" t="s">
        <v>183</v>
      </c>
      <c r="E123" s="2" t="s">
        <v>40</v>
      </c>
      <c r="F123" s="28"/>
      <c r="G123" s="29"/>
      <c r="H123" s="27" t="e">
        <f t="shared" si="7"/>
        <v>#DIV/0!</v>
      </c>
    </row>
    <row r="124" spans="1:8" s="1" customFormat="1" ht="47.25" hidden="1">
      <c r="A124" s="8" t="s">
        <v>126</v>
      </c>
      <c r="B124" s="2" t="s">
        <v>50</v>
      </c>
      <c r="C124" s="2" t="s">
        <v>7</v>
      </c>
      <c r="D124" s="2" t="s">
        <v>184</v>
      </c>
      <c r="E124" s="2" t="s">
        <v>16</v>
      </c>
      <c r="F124" s="28"/>
      <c r="G124" s="29"/>
      <c r="H124" s="27" t="e">
        <f t="shared" si="7"/>
        <v>#DIV/0!</v>
      </c>
    </row>
    <row r="125" spans="1:8" s="1" customFormat="1" ht="47.25" hidden="1">
      <c r="A125" s="16" t="s">
        <v>136</v>
      </c>
      <c r="B125" s="2" t="s">
        <v>50</v>
      </c>
      <c r="C125" s="2" t="s">
        <v>7</v>
      </c>
      <c r="D125" s="2" t="s">
        <v>185</v>
      </c>
      <c r="E125" s="2"/>
      <c r="F125" s="28">
        <f>F126</f>
        <v>0</v>
      </c>
      <c r="G125" s="29">
        <f>G126</f>
        <v>0</v>
      </c>
      <c r="H125" s="27" t="e">
        <f t="shared" si="7"/>
        <v>#DIV/0!</v>
      </c>
    </row>
    <row r="126" spans="1:8" s="1" customFormat="1" ht="15.75" hidden="1">
      <c r="A126" s="16" t="s">
        <v>93</v>
      </c>
      <c r="B126" s="2" t="s">
        <v>50</v>
      </c>
      <c r="C126" s="2" t="s">
        <v>7</v>
      </c>
      <c r="D126" s="2" t="s">
        <v>186</v>
      </c>
      <c r="E126" s="2" t="s">
        <v>92</v>
      </c>
      <c r="F126" s="28"/>
      <c r="G126" s="29"/>
      <c r="H126" s="27" t="e">
        <f t="shared" si="7"/>
        <v>#DIV/0!</v>
      </c>
    </row>
    <row r="127" spans="1:8" s="1" customFormat="1" ht="15.75">
      <c r="A127" s="18" t="s">
        <v>129</v>
      </c>
      <c r="B127" s="5" t="s">
        <v>47</v>
      </c>
      <c r="C127" s="5"/>
      <c r="D127" s="5"/>
      <c r="E127" s="5"/>
      <c r="F127" s="26">
        <f>F128</f>
        <v>86.4</v>
      </c>
      <c r="G127" s="26">
        <f>G128</f>
        <v>79.1</v>
      </c>
      <c r="H127" s="27">
        <f t="shared" si="7"/>
        <v>91.55092592592591</v>
      </c>
    </row>
    <row r="128" spans="1:8" s="1" customFormat="1" ht="15.75">
      <c r="A128" s="16" t="s">
        <v>130</v>
      </c>
      <c r="B128" s="2" t="s">
        <v>47</v>
      </c>
      <c r="C128" s="2" t="s">
        <v>7</v>
      </c>
      <c r="D128" s="2"/>
      <c r="E128" s="2"/>
      <c r="F128" s="28">
        <f>F129</f>
        <v>86.4</v>
      </c>
      <c r="G128" s="28">
        <f>G129</f>
        <v>79.1</v>
      </c>
      <c r="H128" s="27">
        <f t="shared" si="7"/>
        <v>91.55092592592591</v>
      </c>
    </row>
    <row r="129" spans="1:8" s="1" customFormat="1" ht="15.75">
      <c r="A129" s="16" t="s">
        <v>149</v>
      </c>
      <c r="B129" s="2" t="s">
        <v>47</v>
      </c>
      <c r="C129" s="2" t="s">
        <v>7</v>
      </c>
      <c r="D129" s="2" t="s">
        <v>188</v>
      </c>
      <c r="E129" s="2"/>
      <c r="F129" s="28">
        <f>F131</f>
        <v>86.4</v>
      </c>
      <c r="G129" s="28">
        <f>G131</f>
        <v>79.1</v>
      </c>
      <c r="H129" s="27">
        <f>G129/F129*100</f>
        <v>91.55092592592591</v>
      </c>
    </row>
    <row r="130" spans="1:8" s="1" customFormat="1" ht="15.75" hidden="1">
      <c r="A130" s="16" t="s">
        <v>149</v>
      </c>
      <c r="B130" s="2" t="s">
        <v>47</v>
      </c>
      <c r="C130" s="2" t="s">
        <v>7</v>
      </c>
      <c r="D130" s="2" t="s">
        <v>189</v>
      </c>
      <c r="E130" s="2"/>
      <c r="F130" s="28"/>
      <c r="G130" s="28"/>
      <c r="H130" s="27" t="e">
        <f>G130/F130*100</f>
        <v>#DIV/0!</v>
      </c>
    </row>
    <row r="131" spans="1:8" s="1" customFormat="1" ht="15.75">
      <c r="A131" s="16" t="s">
        <v>131</v>
      </c>
      <c r="B131" s="2" t="s">
        <v>47</v>
      </c>
      <c r="C131" s="2" t="s">
        <v>7</v>
      </c>
      <c r="D131" s="2" t="s">
        <v>188</v>
      </c>
      <c r="E131" s="2" t="s">
        <v>132</v>
      </c>
      <c r="F131" s="28">
        <v>86.4</v>
      </c>
      <c r="G131" s="29">
        <v>79.1</v>
      </c>
      <c r="H131" s="27">
        <f t="shared" si="7"/>
        <v>91.55092592592591</v>
      </c>
    </row>
    <row r="132" spans="1:8" s="13" customFormat="1" ht="15.75">
      <c r="A132" s="7" t="s">
        <v>150</v>
      </c>
      <c r="B132" s="5" t="s">
        <v>153</v>
      </c>
      <c r="C132" s="5"/>
      <c r="D132" s="5"/>
      <c r="E132" s="5"/>
      <c r="F132" s="26">
        <f>F133</f>
        <v>57</v>
      </c>
      <c r="G132" s="26">
        <f>G133</f>
        <v>37.2</v>
      </c>
      <c r="H132" s="27">
        <f t="shared" si="7"/>
        <v>65.26315789473685</v>
      </c>
    </row>
    <row r="133" spans="1:8" s="1" customFormat="1" ht="31.5">
      <c r="A133" s="16" t="s">
        <v>151</v>
      </c>
      <c r="B133" s="2" t="s">
        <v>153</v>
      </c>
      <c r="C133" s="2" t="s">
        <v>34</v>
      </c>
      <c r="D133" s="2"/>
      <c r="E133" s="2"/>
      <c r="F133" s="28">
        <f>F134</f>
        <v>57</v>
      </c>
      <c r="G133" s="28">
        <f>G134</f>
        <v>37.2</v>
      </c>
      <c r="H133" s="27">
        <f t="shared" si="7"/>
        <v>65.26315789473685</v>
      </c>
    </row>
    <row r="134" spans="1:8" s="1" customFormat="1" ht="31.5">
      <c r="A134" s="16" t="s">
        <v>152</v>
      </c>
      <c r="B134" s="2" t="s">
        <v>153</v>
      </c>
      <c r="C134" s="2" t="s">
        <v>34</v>
      </c>
      <c r="D134" s="2" t="s">
        <v>190</v>
      </c>
      <c r="E134" s="2"/>
      <c r="F134" s="28">
        <f>F135+F136</f>
        <v>57</v>
      </c>
      <c r="G134" s="28">
        <f>G135+G136</f>
        <v>37.2</v>
      </c>
      <c r="H134" s="27">
        <f t="shared" si="7"/>
        <v>65.26315789473685</v>
      </c>
    </row>
    <row r="135" spans="1:8" s="1" customFormat="1" ht="47.25">
      <c r="A135" s="16" t="s">
        <v>118</v>
      </c>
      <c r="B135" s="2" t="s">
        <v>153</v>
      </c>
      <c r="C135" s="2" t="s">
        <v>34</v>
      </c>
      <c r="D135" s="2" t="s">
        <v>190</v>
      </c>
      <c r="E135" s="2" t="s">
        <v>16</v>
      </c>
      <c r="F135" s="28">
        <v>14.4</v>
      </c>
      <c r="G135" s="29">
        <v>14.4</v>
      </c>
      <c r="H135" s="27">
        <f t="shared" si="7"/>
        <v>100</v>
      </c>
    </row>
    <row r="136" spans="1:8" s="1" customFormat="1" ht="78.75">
      <c r="A136" s="8" t="s">
        <v>202</v>
      </c>
      <c r="B136" s="2" t="s">
        <v>153</v>
      </c>
      <c r="C136" s="2" t="s">
        <v>34</v>
      </c>
      <c r="D136" s="2" t="s">
        <v>190</v>
      </c>
      <c r="E136" s="2" t="s">
        <v>200</v>
      </c>
      <c r="F136" s="28">
        <v>42.6</v>
      </c>
      <c r="G136" s="29">
        <v>22.8</v>
      </c>
      <c r="H136" s="27">
        <f t="shared" si="7"/>
        <v>53.52112676056338</v>
      </c>
    </row>
    <row r="137" spans="1:8" ht="15.75">
      <c r="A137" s="7" t="s">
        <v>35</v>
      </c>
      <c r="B137" s="5"/>
      <c r="C137" s="5"/>
      <c r="D137" s="5"/>
      <c r="E137" s="5"/>
      <c r="F137" s="26">
        <f>F12+F43+F64+F68+F87+F114+F127+F132</f>
        <v>23737.500000000004</v>
      </c>
      <c r="G137" s="26">
        <f>G12+G43+G64+G68+G87+G114+G127+G132</f>
        <v>16205.7</v>
      </c>
      <c r="H137" s="27">
        <f>G137/F137*100</f>
        <v>68.27045813586096</v>
      </c>
    </row>
    <row r="138" spans="6:8" s="11" customFormat="1" ht="15">
      <c r="F138" s="33"/>
      <c r="G138" s="33"/>
      <c r="H138" s="33"/>
    </row>
    <row r="139" spans="4:8" s="11" customFormat="1" ht="15">
      <c r="D139" s="39"/>
      <c r="E139" s="39"/>
      <c r="F139" s="34"/>
      <c r="G139" s="34"/>
      <c r="H139" s="33"/>
    </row>
    <row r="140" spans="4:8" s="11" customFormat="1" ht="15">
      <c r="D140" s="38"/>
      <c r="E140" s="38"/>
      <c r="F140" s="33"/>
      <c r="G140" s="33"/>
      <c r="H140" s="33"/>
    </row>
    <row r="141" spans="4:8" s="11" customFormat="1" ht="15">
      <c r="D141" s="38"/>
      <c r="E141" s="38"/>
      <c r="F141" s="33"/>
      <c r="G141" s="33"/>
      <c r="H141" s="33"/>
    </row>
    <row r="142" spans="4:8" s="11" customFormat="1" ht="15">
      <c r="D142" s="38"/>
      <c r="E142" s="38"/>
      <c r="F142" s="33"/>
      <c r="G142" s="33"/>
      <c r="H142" s="33"/>
    </row>
    <row r="143" spans="4:8" s="11" customFormat="1" ht="15">
      <c r="D143" s="38"/>
      <c r="E143" s="38"/>
      <c r="F143" s="33"/>
      <c r="G143" s="33"/>
      <c r="H143" s="33"/>
    </row>
    <row r="144" spans="4:8" s="11" customFormat="1" ht="15">
      <c r="D144" s="38"/>
      <c r="E144" s="38"/>
      <c r="F144" s="33"/>
      <c r="G144" s="33"/>
      <c r="H144" s="33"/>
    </row>
    <row r="145" spans="4:8" s="11" customFormat="1" ht="15">
      <c r="D145" s="38"/>
      <c r="E145" s="38"/>
      <c r="F145" s="33"/>
      <c r="G145" s="33"/>
      <c r="H145" s="33"/>
    </row>
    <row r="146" spans="4:8" s="11" customFormat="1" ht="15">
      <c r="D146" s="38"/>
      <c r="E146" s="38"/>
      <c r="F146" s="33"/>
      <c r="G146" s="33"/>
      <c r="H146" s="33"/>
    </row>
    <row r="147" spans="4:10" s="11" customFormat="1" ht="15">
      <c r="D147" s="38"/>
      <c r="E147" s="38"/>
      <c r="F147" s="34"/>
      <c r="G147" s="37"/>
      <c r="H147" s="37"/>
      <c r="I147" s="15"/>
      <c r="J147" s="15"/>
    </row>
    <row r="148" spans="4:9" s="11" customFormat="1" ht="15">
      <c r="D148" s="39"/>
      <c r="E148" s="39"/>
      <c r="F148" s="33"/>
      <c r="G148" s="37"/>
      <c r="H148" s="37"/>
      <c r="I148" s="15"/>
    </row>
  </sheetData>
  <sheetProtection/>
  <mergeCells count="21">
    <mergeCell ref="D1:H1"/>
    <mergeCell ref="D2:H2"/>
    <mergeCell ref="D3:H3"/>
    <mergeCell ref="D4:H4"/>
    <mergeCell ref="D5:H5"/>
    <mergeCell ref="A7:H7"/>
    <mergeCell ref="G148:H148"/>
    <mergeCell ref="D142:E142"/>
    <mergeCell ref="D148:E148"/>
    <mergeCell ref="D146:E146"/>
    <mergeCell ref="D140:E140"/>
    <mergeCell ref="D144:E144"/>
    <mergeCell ref="D145:E145"/>
    <mergeCell ref="D141:E141"/>
    <mergeCell ref="D147:E147"/>
    <mergeCell ref="A10:H10"/>
    <mergeCell ref="A8:H8"/>
    <mergeCell ref="A9:H9"/>
    <mergeCell ref="D139:E139"/>
    <mergeCell ref="D143:E143"/>
    <mergeCell ref="G147:H147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0" customWidth="1"/>
    <col min="2" max="2" width="17.57421875" style="0" customWidth="1"/>
  </cols>
  <sheetData>
    <row r="1" spans="1:2" ht="15">
      <c r="A1" s="10" t="s">
        <v>52</v>
      </c>
      <c r="B1" t="e">
        <f>SUM(B2:B7)</f>
        <v>#REF!</v>
      </c>
    </row>
    <row r="2" spans="1:2" ht="15">
      <c r="A2" s="10" t="s">
        <v>53</v>
      </c>
      <c r="B2">
        <f>Лист1!F13</f>
        <v>10</v>
      </c>
    </row>
    <row r="3" spans="1:2" ht="15">
      <c r="A3" s="10" t="s">
        <v>54</v>
      </c>
      <c r="B3">
        <f>Лист1!F18</f>
        <v>579.2</v>
      </c>
    </row>
    <row r="4" spans="1:2" s="1" customFormat="1" ht="15">
      <c r="A4" s="10" t="s">
        <v>84</v>
      </c>
      <c r="B4" s="1" t="e">
        <f>Лист1!#REF!</f>
        <v>#REF!</v>
      </c>
    </row>
    <row r="5" spans="1:2" ht="15">
      <c r="A5" s="10" t="s">
        <v>55</v>
      </c>
      <c r="B5" t="e">
        <f>Лист1!#REF!</f>
        <v>#REF!</v>
      </c>
    </row>
    <row r="6" spans="1:2" s="1" customFormat="1" ht="15">
      <c r="A6" s="10" t="s">
        <v>90</v>
      </c>
      <c r="B6" s="1" t="e">
        <f>Лист1!#REF!</f>
        <v>#REF!</v>
      </c>
    </row>
    <row r="7" spans="1:2" ht="15">
      <c r="A7" s="10" t="s">
        <v>56</v>
      </c>
      <c r="B7" t="e">
        <f>Лист1!F26+Лист1!#REF!+Лист1!#REF!+Лист1!#REF!</f>
        <v>#REF!</v>
      </c>
    </row>
    <row r="8" spans="1:2" ht="15">
      <c r="A8" s="10" t="s">
        <v>57</v>
      </c>
      <c r="B8" t="e">
        <f>SUM(B9)</f>
        <v>#REF!</v>
      </c>
    </row>
    <row r="9" spans="1:2" ht="15">
      <c r="A9" s="10" t="s">
        <v>58</v>
      </c>
      <c r="B9" t="e">
        <f>Лист1!#REF!</f>
        <v>#REF!</v>
      </c>
    </row>
    <row r="10" spans="1:2" s="1" customFormat="1" ht="15">
      <c r="A10" s="10" t="s">
        <v>61</v>
      </c>
      <c r="B10" s="1" t="e">
        <f>SUM(B11:B13)</f>
        <v>#REF!</v>
      </c>
    </row>
    <row r="11" spans="1:2" ht="15">
      <c r="A11" s="10" t="s">
        <v>59</v>
      </c>
      <c r="B11" t="e">
        <f>Лист1!#REF!</f>
        <v>#REF!</v>
      </c>
    </row>
    <row r="12" spans="1:2" s="1" customFormat="1" ht="15">
      <c r="A12" s="10" t="s">
        <v>85</v>
      </c>
      <c r="B12" s="1" t="e">
        <f>Лист1!#REF!</f>
        <v>#REF!</v>
      </c>
    </row>
    <row r="13" spans="1:2" ht="15">
      <c r="A13" s="10" t="s">
        <v>60</v>
      </c>
      <c r="B13">
        <f>Лист1!F51</f>
        <v>0</v>
      </c>
    </row>
    <row r="14" spans="1:2" ht="15">
      <c r="A14" s="10" t="s">
        <v>62</v>
      </c>
      <c r="B14" t="e">
        <f>SUM(B15:B19)</f>
        <v>#REF!</v>
      </c>
    </row>
    <row r="15" spans="1:2" ht="15">
      <c r="A15" s="10" t="s">
        <v>63</v>
      </c>
      <c r="B15" t="e">
        <f>Лист1!#REF!</f>
        <v>#REF!</v>
      </c>
    </row>
    <row r="16" s="1" customFormat="1" ht="15">
      <c r="A16" s="10" t="s">
        <v>103</v>
      </c>
    </row>
    <row r="17" spans="1:2" s="1" customFormat="1" ht="15">
      <c r="A17" s="10" t="s">
        <v>101</v>
      </c>
      <c r="B17" s="1" t="e">
        <f>Лист1!#REF!</f>
        <v>#REF!</v>
      </c>
    </row>
    <row r="18" spans="1:2" ht="15">
      <c r="A18" s="10" t="s">
        <v>64</v>
      </c>
      <c r="B18" t="e">
        <f>Лист1!#REF!</f>
        <v>#REF!</v>
      </c>
    </row>
    <row r="19" spans="1:2" ht="15">
      <c r="A19" s="10" t="s">
        <v>65</v>
      </c>
      <c r="B19" t="e">
        <f>Лист1!F80+Лист1!#REF!</f>
        <v>#REF!</v>
      </c>
    </row>
    <row r="20" spans="1:2" s="1" customFormat="1" ht="15">
      <c r="A20" s="10" t="s">
        <v>88</v>
      </c>
      <c r="B20" s="1" t="e">
        <f>SUM(B21:B24)</f>
        <v>#REF!</v>
      </c>
    </row>
    <row r="21" s="1" customFormat="1" ht="15">
      <c r="A21" s="10" t="s">
        <v>95</v>
      </c>
    </row>
    <row r="22" spans="1:2" s="1" customFormat="1" ht="15">
      <c r="A22" s="10" t="s">
        <v>94</v>
      </c>
      <c r="B22" s="1" t="e">
        <f>Лист1!#REF!</f>
        <v>#REF!</v>
      </c>
    </row>
    <row r="23" spans="1:2" s="1" customFormat="1" ht="15">
      <c r="A23" s="10" t="s">
        <v>96</v>
      </c>
      <c r="B23" s="1" t="e">
        <f>Лист1!#REF!+Лист1!F94</f>
        <v>#REF!</v>
      </c>
    </row>
    <row r="24" spans="1:2" s="1" customFormat="1" ht="15">
      <c r="A24" s="10" t="s">
        <v>89</v>
      </c>
      <c r="B24" s="1" t="e">
        <f>Лист1!F107+Лист1!#REF!</f>
        <v>#REF!</v>
      </c>
    </row>
    <row r="25" spans="1:2" ht="15">
      <c r="A25" s="10" t="s">
        <v>66</v>
      </c>
      <c r="B25" t="e">
        <f>SUM(B26:B29)</f>
        <v>#REF!</v>
      </c>
    </row>
    <row r="26" spans="1:2" ht="15">
      <c r="A26" s="10" t="s">
        <v>67</v>
      </c>
      <c r="B26" t="e">
        <f>Лист1!#REF!</f>
        <v>#REF!</v>
      </c>
    </row>
    <row r="27" spans="1:2" ht="15">
      <c r="A27" s="10" t="s">
        <v>68</v>
      </c>
      <c r="B27" t="e">
        <f>Лист1!#REF!+Лист1!#REF!</f>
        <v>#REF!</v>
      </c>
    </row>
    <row r="28" spans="1:2" ht="15">
      <c r="A28" s="10" t="s">
        <v>69</v>
      </c>
      <c r="B28" t="e">
        <f>Лист1!#REF!+Лист1!#REF!</f>
        <v>#REF!</v>
      </c>
    </row>
    <row r="29" spans="1:2" ht="15">
      <c r="A29" s="10" t="s">
        <v>70</v>
      </c>
      <c r="B29" t="e">
        <f>Лист1!#REF!</f>
        <v>#REF!</v>
      </c>
    </row>
    <row r="30" spans="1:2" ht="15">
      <c r="A30" s="10" t="s">
        <v>71</v>
      </c>
      <c r="B30" t="e">
        <f>SUM(B31:B32)</f>
        <v>#REF!</v>
      </c>
    </row>
    <row r="31" spans="1:2" ht="15">
      <c r="A31" s="10" t="s">
        <v>72</v>
      </c>
      <c r="B31" t="e">
        <f>Лист1!#REF!+Лист1!F115</f>
        <v>#REF!</v>
      </c>
    </row>
    <row r="32" spans="1:2" ht="15">
      <c r="A32" s="10" t="s">
        <v>73</v>
      </c>
      <c r="B32" t="e">
        <f>Лист1!#REF!</f>
        <v>#REF!</v>
      </c>
    </row>
    <row r="33" spans="1:2" ht="15">
      <c r="A33" s="10" t="s">
        <v>74</v>
      </c>
      <c r="B33" t="e">
        <f>SUM(B34:B38)</f>
        <v>#REF!</v>
      </c>
    </row>
    <row r="34" spans="1:2" ht="15">
      <c r="A34" s="10" t="s">
        <v>75</v>
      </c>
      <c r="B34" t="e">
        <f>Лист1!#REF!</f>
        <v>#REF!</v>
      </c>
    </row>
    <row r="35" s="1" customFormat="1" ht="15">
      <c r="A35" s="10" t="s">
        <v>97</v>
      </c>
    </row>
    <row r="36" spans="1:2" ht="15">
      <c r="A36" s="10" t="s">
        <v>76</v>
      </c>
      <c r="B36" t="e">
        <f>Лист1!#REF!+Лист1!#REF!+Лист1!#REF!</f>
        <v>#REF!</v>
      </c>
    </row>
    <row r="37" spans="1:2" ht="15">
      <c r="A37" s="10" t="s">
        <v>77</v>
      </c>
      <c r="B37" t="e">
        <f>Лист1!#REF!</f>
        <v>#REF!</v>
      </c>
    </row>
    <row r="38" spans="1:2" s="1" customFormat="1" ht="15">
      <c r="A38" s="10" t="s">
        <v>98</v>
      </c>
      <c r="B38" s="1" t="e">
        <f>Лист1!#REF!</f>
        <v>#REF!</v>
      </c>
    </row>
    <row r="39" spans="1:2" ht="15">
      <c r="A39" s="10" t="s">
        <v>78</v>
      </c>
      <c r="B39" t="e">
        <f>SUM(B40:B41)</f>
        <v>#REF!</v>
      </c>
    </row>
    <row r="40" spans="1:2" s="1" customFormat="1" ht="15">
      <c r="A40" s="10" t="s">
        <v>91</v>
      </c>
      <c r="B40" s="1" t="e">
        <f>Лист1!#REF!</f>
        <v>#REF!</v>
      </c>
    </row>
    <row r="41" spans="1:2" ht="15">
      <c r="A41" s="10" t="s">
        <v>79</v>
      </c>
      <c r="B41" t="e">
        <f>Лист1!#REF!</f>
        <v>#REF!</v>
      </c>
    </row>
    <row r="42" spans="1:2" s="1" customFormat="1" ht="15">
      <c r="A42" s="10" t="s">
        <v>108</v>
      </c>
      <c r="B42" s="1" t="e">
        <f>SUM(B43)</f>
        <v>#REF!</v>
      </c>
    </row>
    <row r="43" spans="1:2" s="1" customFormat="1" ht="15">
      <c r="A43" s="10" t="s">
        <v>109</v>
      </c>
      <c r="B43" s="1" t="e">
        <f>Лист1!#REF!</f>
        <v>#REF!</v>
      </c>
    </row>
    <row r="44" spans="1:2" ht="15">
      <c r="A44" s="10" t="s">
        <v>80</v>
      </c>
      <c r="B44" t="e">
        <f>SUM(B45:B46)</f>
        <v>#REF!</v>
      </c>
    </row>
    <row r="45" spans="1:2" ht="15">
      <c r="A45" s="10" t="s">
        <v>81</v>
      </c>
      <c r="B45" t="e">
        <f>Лист1!#REF!</f>
        <v>#REF!</v>
      </c>
    </row>
    <row r="46" spans="1:2" ht="15">
      <c r="A46" s="10" t="s">
        <v>82</v>
      </c>
      <c r="B46" t="e">
        <f>Лист1!#REF!</f>
        <v>#REF!</v>
      </c>
    </row>
    <row r="47" spans="1:2" ht="15">
      <c r="A47" s="12" t="s">
        <v>83</v>
      </c>
      <c r="B47" s="14" t="e">
        <f>SUM(B1,B8,B10,B14,B20,B25,B30,B33,B39,B42,B44)</f>
        <v>#REF!</v>
      </c>
    </row>
    <row r="48" ht="15">
      <c r="B48" s="13" t="e">
        <f>B47-Лист1!F137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Pressa</cp:lastModifiedBy>
  <cp:lastPrinted>2017-10-24T04:35:13Z</cp:lastPrinted>
  <dcterms:created xsi:type="dcterms:W3CDTF">2012-10-23T11:30:22Z</dcterms:created>
  <dcterms:modified xsi:type="dcterms:W3CDTF">2017-11-02T11:12:40Z</dcterms:modified>
  <cp:category/>
  <cp:version/>
  <cp:contentType/>
  <cp:contentStatus/>
</cp:coreProperties>
</file>